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xr:revisionPtr revIDLastSave="0" documentId="13_ncr:1_{B8378FD4-64B3-4049-B540-9EB9EA452AA0}" xr6:coauthVersionLast="47" xr6:coauthVersionMax="47" xr10:uidLastSave="{00000000-0000-0000-0000-000000000000}"/>
  <bookViews>
    <workbookView xWindow="-108" yWindow="-108" windowWidth="23256" windowHeight="13896" tabRatio="945" activeTab="8" xr2:uid="{00000000-000D-0000-FFFF-FFFF00000000}"/>
  </bookViews>
  <sheets>
    <sheet name="Trasy-km" sheetId="1" r:id="rId1"/>
    <sheet name="Provozní dny" sheetId="3" r:id="rId2"/>
    <sheet name="Vzor" sheetId="2" r:id="rId3"/>
    <sheet name="BEMU-212" sheetId="4" r:id="rId4"/>
    <sheet name="BEMU-250+257" sheetId="5" r:id="rId5"/>
    <sheet name="BEMU-237+250+256" sheetId="6" r:id="rId6"/>
    <sheet name="EMU-MF-238+225+227" sheetId="8" r:id="rId7"/>
    <sheet name="EMU-neMF-230+238+225" sheetId="9" r:id="rId8"/>
    <sheet name="Souhrn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7" l="1"/>
  <c r="G8" i="7"/>
  <c r="C139" i="1" l="1"/>
  <c r="C138" i="1"/>
  <c r="C137" i="1"/>
  <c r="C45" i="1" l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 l="1"/>
  <c r="C86" i="1"/>
  <c r="M7" i="7"/>
  <c r="M6" i="7"/>
  <c r="M8" i="7" s="1"/>
  <c r="C85" i="1"/>
  <c r="C84" i="1"/>
  <c r="C83" i="1"/>
  <c r="C82" i="1"/>
  <c r="C81" i="1"/>
  <c r="C80" i="1"/>
  <c r="C79" i="1"/>
  <c r="C78" i="1"/>
  <c r="C77" i="1"/>
  <c r="C76" i="1"/>
  <c r="C75" i="1"/>
  <c r="C74" i="1"/>
  <c r="I61" i="9"/>
  <c r="I36" i="9"/>
  <c r="I70" i="9"/>
  <c r="I69" i="9"/>
  <c r="I68" i="9"/>
  <c r="I67" i="9"/>
  <c r="I66" i="9"/>
  <c r="I65" i="9"/>
  <c r="I64" i="9"/>
  <c r="I63" i="9"/>
  <c r="I62" i="9"/>
  <c r="I60" i="9"/>
  <c r="I59" i="9" l="1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4" i="9"/>
  <c r="I43" i="9"/>
  <c r="I42" i="9"/>
  <c r="I41" i="9"/>
  <c r="I40" i="9"/>
  <c r="I39" i="9"/>
  <c r="I38" i="9"/>
  <c r="I37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 l="1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I4" i="9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I3" i="9"/>
  <c r="C57" i="1"/>
  <c r="C56" i="1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38" i="8"/>
  <c r="I37" i="8"/>
  <c r="I36" i="8"/>
  <c r="I35" i="8"/>
  <c r="I34" i="8"/>
  <c r="I33" i="8"/>
  <c r="I32" i="8"/>
  <c r="I31" i="8"/>
  <c r="I30" i="8"/>
  <c r="C54" i="1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C52" i="1"/>
  <c r="C55" i="1"/>
  <c r="C53" i="1"/>
  <c r="C31" i="1"/>
  <c r="C51" i="1"/>
  <c r="C50" i="1"/>
  <c r="C49" i="1"/>
  <c r="C48" i="1"/>
  <c r="C47" i="1"/>
  <c r="C46" i="1"/>
  <c r="C44" i="1"/>
  <c r="C43" i="1"/>
  <c r="C42" i="1"/>
  <c r="C41" i="1"/>
  <c r="C40" i="1"/>
  <c r="C39" i="1"/>
  <c r="C38" i="1"/>
  <c r="C37" i="1"/>
  <c r="C36" i="1"/>
  <c r="C35" i="1"/>
  <c r="C34" i="1" l="1"/>
  <c r="C33" i="1"/>
  <c r="C32" i="1"/>
  <c r="C30" i="1"/>
  <c r="C29" i="1"/>
  <c r="C28" i="1"/>
  <c r="C27" i="1"/>
  <c r="C26" i="1"/>
  <c r="I23" i="4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J3" i="2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3" i="1"/>
  <c r="C11" i="1"/>
  <c r="C10" i="1"/>
  <c r="C9" i="1"/>
  <c r="C8" i="1"/>
  <c r="C7" i="1"/>
  <c r="C6" i="1"/>
  <c r="C5" i="1"/>
  <c r="C4" i="1"/>
  <c r="C3" i="1"/>
  <c r="C2" i="1"/>
  <c r="F3" i="2" l="1"/>
  <c r="L3" i="2" s="1"/>
  <c r="H61" i="9"/>
  <c r="M61" i="9" s="1"/>
  <c r="E69" i="9"/>
  <c r="J69" i="9" s="1"/>
  <c r="G67" i="9"/>
  <c r="L67" i="9" s="1"/>
  <c r="F62" i="9"/>
  <c r="K62" i="9" s="1"/>
  <c r="G36" i="9"/>
  <c r="L36" i="9" s="1"/>
  <c r="E60" i="9"/>
  <c r="J60" i="9" s="1"/>
  <c r="F60" i="9"/>
  <c r="K60" i="9" s="1"/>
  <c r="E70" i="9"/>
  <c r="J70" i="9" s="1"/>
  <c r="E65" i="9"/>
  <c r="J65" i="9" s="1"/>
  <c r="F69" i="9"/>
  <c r="K69" i="9" s="1"/>
  <c r="H67" i="9"/>
  <c r="M67" i="9" s="1"/>
  <c r="E64" i="9"/>
  <c r="J64" i="9" s="1"/>
  <c r="G62" i="9"/>
  <c r="L62" i="9" s="1"/>
  <c r="E36" i="9"/>
  <c r="J36" i="9" s="1"/>
  <c r="G69" i="9"/>
  <c r="L69" i="9" s="1"/>
  <c r="F64" i="9"/>
  <c r="K64" i="9" s="1"/>
  <c r="H62" i="9"/>
  <c r="M62" i="9" s="1"/>
  <c r="F36" i="9"/>
  <c r="K36" i="9" s="1"/>
  <c r="G64" i="9"/>
  <c r="L64" i="9" s="1"/>
  <c r="H66" i="9"/>
  <c r="M66" i="9" s="1"/>
  <c r="E68" i="9"/>
  <c r="J68" i="9" s="1"/>
  <c r="F68" i="9"/>
  <c r="K68" i="9" s="1"/>
  <c r="H60" i="9"/>
  <c r="M60" i="9" s="1"/>
  <c r="H68" i="9"/>
  <c r="M68" i="9" s="1"/>
  <c r="H69" i="9"/>
  <c r="M69" i="9" s="1"/>
  <c r="H64" i="9"/>
  <c r="M64" i="9" s="1"/>
  <c r="G66" i="9"/>
  <c r="L66" i="9" s="1"/>
  <c r="F66" i="9"/>
  <c r="K66" i="9" s="1"/>
  <c r="F63" i="9"/>
  <c r="K63" i="9" s="1"/>
  <c r="F70" i="9"/>
  <c r="K70" i="9" s="1"/>
  <c r="H36" i="9"/>
  <c r="M36" i="9" s="1"/>
  <c r="G60" i="9"/>
  <c r="L60" i="9" s="1"/>
  <c r="G68" i="9"/>
  <c r="L68" i="9" s="1"/>
  <c r="E63" i="9"/>
  <c r="J63" i="9" s="1"/>
  <c r="E66" i="9"/>
  <c r="J66" i="9" s="1"/>
  <c r="G63" i="9"/>
  <c r="L63" i="9" s="1"/>
  <c r="H65" i="9"/>
  <c r="M65" i="9" s="1"/>
  <c r="G70" i="9"/>
  <c r="L70" i="9" s="1"/>
  <c r="H63" i="9"/>
  <c r="M63" i="9" s="1"/>
  <c r="E61" i="9"/>
  <c r="J61" i="9" s="1"/>
  <c r="F61" i="9"/>
  <c r="K61" i="9" s="1"/>
  <c r="H70" i="9"/>
  <c r="M70" i="9" s="1"/>
  <c r="E62" i="9"/>
  <c r="J62" i="9" s="1"/>
  <c r="E67" i="9"/>
  <c r="J67" i="9" s="1"/>
  <c r="G61" i="9"/>
  <c r="L61" i="9" s="1"/>
  <c r="F67" i="9"/>
  <c r="K67" i="9" s="1"/>
  <c r="G65" i="9"/>
  <c r="L65" i="9" s="1"/>
  <c r="F65" i="9"/>
  <c r="K65" i="9" s="1"/>
  <c r="I3" i="2"/>
  <c r="O3" i="2" s="1"/>
  <c r="F59" i="9"/>
  <c r="K59" i="9" s="1"/>
  <c r="H57" i="9"/>
  <c r="M57" i="9" s="1"/>
  <c r="E54" i="9"/>
  <c r="J54" i="9" s="1"/>
  <c r="G52" i="9"/>
  <c r="L52" i="9" s="1"/>
  <c r="F47" i="9"/>
  <c r="K47" i="9" s="1"/>
  <c r="H45" i="9"/>
  <c r="M45" i="9" s="1"/>
  <c r="E42" i="9"/>
  <c r="J42" i="9" s="1"/>
  <c r="G40" i="9"/>
  <c r="L40" i="9" s="1"/>
  <c r="F34" i="9"/>
  <c r="K34" i="9" s="1"/>
  <c r="H32" i="9"/>
  <c r="M32" i="9" s="1"/>
  <c r="E29" i="9"/>
  <c r="J29" i="9" s="1"/>
  <c r="G27" i="9"/>
  <c r="L27" i="9" s="1"/>
  <c r="F22" i="9"/>
  <c r="K22" i="9" s="1"/>
  <c r="H20" i="9"/>
  <c r="M20" i="9" s="1"/>
  <c r="G54" i="9"/>
  <c r="L54" i="9" s="1"/>
  <c r="F49" i="9"/>
  <c r="K49" i="9" s="1"/>
  <c r="E44" i="9"/>
  <c r="J44" i="9" s="1"/>
  <c r="F37" i="9"/>
  <c r="K37" i="9" s="1"/>
  <c r="G29" i="9"/>
  <c r="L29" i="9" s="1"/>
  <c r="H22" i="9"/>
  <c r="M22" i="9" s="1"/>
  <c r="H42" i="9"/>
  <c r="M42" i="9" s="1"/>
  <c r="F31" i="9"/>
  <c r="K31" i="9" s="1"/>
  <c r="H49" i="9"/>
  <c r="M49" i="9" s="1"/>
  <c r="G31" i="9"/>
  <c r="L31" i="9" s="1"/>
  <c r="G51" i="9"/>
  <c r="L51" i="9" s="1"/>
  <c r="G39" i="9"/>
  <c r="L39" i="9" s="1"/>
  <c r="F21" i="9"/>
  <c r="K21" i="9" s="1"/>
  <c r="F53" i="9"/>
  <c r="K53" i="9" s="1"/>
  <c r="G46" i="9"/>
  <c r="L46" i="9" s="1"/>
  <c r="F28" i="9"/>
  <c r="K28" i="9" s="1"/>
  <c r="H58" i="9"/>
  <c r="M58" i="9" s="1"/>
  <c r="E43" i="9"/>
  <c r="J43" i="9" s="1"/>
  <c r="E30" i="9"/>
  <c r="J30" i="9" s="1"/>
  <c r="F55" i="9"/>
  <c r="K55" i="9" s="1"/>
  <c r="H41" i="9"/>
  <c r="M41" i="9" s="1"/>
  <c r="F30" i="9"/>
  <c r="K30" i="9" s="1"/>
  <c r="F50" i="9"/>
  <c r="K50" i="9" s="1"/>
  <c r="E45" i="9"/>
  <c r="J45" i="9" s="1"/>
  <c r="E32" i="9"/>
  <c r="J32" i="9" s="1"/>
  <c r="F45" i="9"/>
  <c r="K45" i="9" s="1"/>
  <c r="G25" i="9"/>
  <c r="L25" i="9" s="1"/>
  <c r="F52" i="9"/>
  <c r="K52" i="9" s="1"/>
  <c r="G45" i="9"/>
  <c r="L45" i="9" s="1"/>
  <c r="F27" i="9"/>
  <c r="K27" i="9" s="1"/>
  <c r="G59" i="9"/>
  <c r="L59" i="9" s="1"/>
  <c r="F54" i="9"/>
  <c r="K54" i="9" s="1"/>
  <c r="H52" i="9"/>
  <c r="M52" i="9" s="1"/>
  <c r="E49" i="9"/>
  <c r="J49" i="9" s="1"/>
  <c r="G47" i="9"/>
  <c r="L47" i="9" s="1"/>
  <c r="F42" i="9"/>
  <c r="K42" i="9" s="1"/>
  <c r="H40" i="9"/>
  <c r="M40" i="9" s="1"/>
  <c r="E37" i="9"/>
  <c r="J37" i="9" s="1"/>
  <c r="G34" i="9"/>
  <c r="L34" i="9" s="1"/>
  <c r="F29" i="9"/>
  <c r="K29" i="9" s="1"/>
  <c r="H27" i="9"/>
  <c r="M27" i="9" s="1"/>
  <c r="E24" i="9"/>
  <c r="J24" i="9" s="1"/>
  <c r="G22" i="9"/>
  <c r="L22" i="9" s="1"/>
  <c r="E56" i="9"/>
  <c r="J56" i="9" s="1"/>
  <c r="H47" i="9"/>
  <c r="M47" i="9" s="1"/>
  <c r="G42" i="9"/>
  <c r="L42" i="9" s="1"/>
  <c r="H34" i="9"/>
  <c r="M34" i="9" s="1"/>
  <c r="F24" i="9"/>
  <c r="K24" i="9" s="1"/>
  <c r="G49" i="9"/>
  <c r="L49" i="9" s="1"/>
  <c r="G37" i="9"/>
  <c r="L37" i="9" s="1"/>
  <c r="G24" i="9"/>
  <c r="L24" i="9" s="1"/>
  <c r="F51" i="9"/>
  <c r="K51" i="9" s="1"/>
  <c r="F39" i="9"/>
  <c r="K39" i="9" s="1"/>
  <c r="F26" i="9"/>
  <c r="K26" i="9" s="1"/>
  <c r="E53" i="9"/>
  <c r="J53" i="9" s="1"/>
  <c r="E41" i="9"/>
  <c r="J41" i="9" s="1"/>
  <c r="G26" i="9"/>
  <c r="L26" i="9" s="1"/>
  <c r="H51" i="9"/>
  <c r="M51" i="9" s="1"/>
  <c r="F41" i="9"/>
  <c r="K41" i="9" s="1"/>
  <c r="H26" i="9"/>
  <c r="M26" i="9" s="1"/>
  <c r="E55" i="9"/>
  <c r="J55" i="9" s="1"/>
  <c r="H46" i="9"/>
  <c r="M46" i="9" s="1"/>
  <c r="H33" i="9"/>
  <c r="M33" i="9" s="1"/>
  <c r="E50" i="9"/>
  <c r="J50" i="9" s="1"/>
  <c r="E38" i="9"/>
  <c r="J38" i="9" s="1"/>
  <c r="G23" i="9"/>
  <c r="L23" i="9" s="1"/>
  <c r="G55" i="9"/>
  <c r="L55" i="9" s="1"/>
  <c r="G43" i="9"/>
  <c r="L43" i="9" s="1"/>
  <c r="G30" i="9"/>
  <c r="L30" i="9" s="1"/>
  <c r="F57" i="9"/>
  <c r="K57" i="9" s="1"/>
  <c r="G50" i="9"/>
  <c r="L50" i="9" s="1"/>
  <c r="F32" i="9"/>
  <c r="K32" i="9" s="1"/>
  <c r="F20" i="9"/>
  <c r="K20" i="9" s="1"/>
  <c r="E47" i="9"/>
  <c r="J47" i="9" s="1"/>
  <c r="E34" i="9"/>
  <c r="J34" i="9" s="1"/>
  <c r="G20" i="9"/>
  <c r="L20" i="9" s="1"/>
  <c r="H59" i="9"/>
  <c r="M59" i="9" s="1"/>
  <c r="E31" i="9"/>
  <c r="J31" i="9" s="1"/>
  <c r="E39" i="9"/>
  <c r="J39" i="9" s="1"/>
  <c r="E26" i="9"/>
  <c r="J26" i="9" s="1"/>
  <c r="G56" i="9"/>
  <c r="L56" i="9" s="1"/>
  <c r="G44" i="9"/>
  <c r="L44" i="9" s="1"/>
  <c r="E33" i="9"/>
  <c r="J33" i="9" s="1"/>
  <c r="E21" i="9"/>
  <c r="J21" i="9" s="1"/>
  <c r="F46" i="9"/>
  <c r="K46" i="9" s="1"/>
  <c r="F33" i="9"/>
  <c r="K33" i="9" s="1"/>
  <c r="E35" i="9"/>
  <c r="J35" i="9" s="1"/>
  <c r="E23" i="9"/>
  <c r="J23" i="9" s="1"/>
  <c r="G53" i="9"/>
  <c r="L53" i="9" s="1"/>
  <c r="F35" i="9"/>
  <c r="K35" i="9" s="1"/>
  <c r="H21" i="9"/>
  <c r="M21" i="9" s="1"/>
  <c r="H53" i="9"/>
  <c r="M53" i="9" s="1"/>
  <c r="F43" i="9"/>
  <c r="K43" i="9" s="1"/>
  <c r="E25" i="9"/>
  <c r="J25" i="9" s="1"/>
  <c r="E57" i="9"/>
  <c r="J57" i="9" s="1"/>
  <c r="F38" i="9"/>
  <c r="K38" i="9" s="1"/>
  <c r="H23" i="9"/>
  <c r="M23" i="9" s="1"/>
  <c r="H55" i="9"/>
  <c r="M55" i="9" s="1"/>
  <c r="H43" i="9"/>
  <c r="M43" i="9" s="1"/>
  <c r="E27" i="9"/>
  <c r="J27" i="9" s="1"/>
  <c r="G57" i="9"/>
  <c r="L57" i="9" s="1"/>
  <c r="F40" i="9"/>
  <c r="K40" i="9" s="1"/>
  <c r="E22" i="9"/>
  <c r="J22" i="9" s="1"/>
  <c r="F56" i="9"/>
  <c r="K56" i="9" s="1"/>
  <c r="H54" i="9"/>
  <c r="M54" i="9" s="1"/>
  <c r="E51" i="9"/>
  <c r="J51" i="9" s="1"/>
  <c r="F44" i="9"/>
  <c r="K44" i="9" s="1"/>
  <c r="H29" i="9"/>
  <c r="M29" i="9" s="1"/>
  <c r="E58" i="9"/>
  <c r="J58" i="9" s="1"/>
  <c r="E46" i="9"/>
  <c r="J46" i="9" s="1"/>
  <c r="H37" i="9"/>
  <c r="M37" i="9" s="1"/>
  <c r="H24" i="9"/>
  <c r="M24" i="9" s="1"/>
  <c r="H44" i="9"/>
  <c r="M44" i="9" s="1"/>
  <c r="H31" i="9"/>
  <c r="M31" i="9" s="1"/>
  <c r="G58" i="9"/>
  <c r="L58" i="9" s="1"/>
  <c r="E48" i="9"/>
  <c r="J48" i="9" s="1"/>
  <c r="G33" i="9"/>
  <c r="L33" i="9" s="1"/>
  <c r="F48" i="9"/>
  <c r="K48" i="9" s="1"/>
  <c r="G28" i="9"/>
  <c r="L28" i="9" s="1"/>
  <c r="G48" i="9"/>
  <c r="L48" i="9" s="1"/>
  <c r="H28" i="9"/>
  <c r="M28" i="9" s="1"/>
  <c r="H48" i="9"/>
  <c r="M48" i="9" s="1"/>
  <c r="H35" i="9"/>
  <c r="M35" i="9" s="1"/>
  <c r="F25" i="9"/>
  <c r="K25" i="9" s="1"/>
  <c r="E52" i="9"/>
  <c r="J52" i="9" s="1"/>
  <c r="E40" i="9"/>
  <c r="J40" i="9" s="1"/>
  <c r="H30" i="9"/>
  <c r="M30" i="9" s="1"/>
  <c r="H50" i="9"/>
  <c r="M50" i="9" s="1"/>
  <c r="H38" i="9"/>
  <c r="M38" i="9" s="1"/>
  <c r="H25" i="9"/>
  <c r="M25" i="9" s="1"/>
  <c r="F58" i="9"/>
  <c r="K58" i="9" s="1"/>
  <c r="H56" i="9"/>
  <c r="M56" i="9" s="1"/>
  <c r="E28" i="9"/>
  <c r="J28" i="9" s="1"/>
  <c r="H39" i="9"/>
  <c r="M39" i="9" s="1"/>
  <c r="G21" i="9"/>
  <c r="L21" i="9" s="1"/>
  <c r="G41" i="9"/>
  <c r="L41" i="9" s="1"/>
  <c r="F23" i="9"/>
  <c r="K23" i="9" s="1"/>
  <c r="G35" i="9"/>
  <c r="L35" i="9" s="1"/>
  <c r="E20" i="9"/>
  <c r="J20" i="9" s="1"/>
  <c r="G38" i="9"/>
  <c r="L38" i="9" s="1"/>
  <c r="E59" i="9"/>
  <c r="J59" i="9" s="1"/>
  <c r="G32" i="9"/>
  <c r="L32" i="9" s="1"/>
  <c r="F17" i="9"/>
  <c r="K17" i="9" s="1"/>
  <c r="H15" i="9"/>
  <c r="M15" i="9" s="1"/>
  <c r="E12" i="9"/>
  <c r="J12" i="9" s="1"/>
  <c r="G10" i="9"/>
  <c r="L10" i="9" s="1"/>
  <c r="H5" i="9"/>
  <c r="M5" i="9" s="1"/>
  <c r="H40" i="8"/>
  <c r="M40" i="8" s="1"/>
  <c r="E43" i="8"/>
  <c r="J43" i="8" s="1"/>
  <c r="G45" i="8"/>
  <c r="L45" i="8" s="1"/>
  <c r="F50" i="8"/>
  <c r="K50" i="8" s="1"/>
  <c r="H52" i="8"/>
  <c r="M52" i="8" s="1"/>
  <c r="E55" i="8"/>
  <c r="J55" i="8" s="1"/>
  <c r="G57" i="8"/>
  <c r="L57" i="8" s="1"/>
  <c r="F62" i="8"/>
  <c r="K62" i="8" s="1"/>
  <c r="H64" i="8"/>
  <c r="M64" i="8" s="1"/>
  <c r="E67" i="8"/>
  <c r="J67" i="8" s="1"/>
  <c r="G69" i="8"/>
  <c r="L69" i="8" s="1"/>
  <c r="F74" i="8"/>
  <c r="K74" i="8" s="1"/>
  <c r="H38" i="8"/>
  <c r="M38" i="8" s="1"/>
  <c r="E35" i="8"/>
  <c r="J35" i="8" s="1"/>
  <c r="G33" i="8"/>
  <c r="L33" i="8" s="1"/>
  <c r="E19" i="9"/>
  <c r="J19" i="9" s="1"/>
  <c r="G17" i="9"/>
  <c r="L17" i="9" s="1"/>
  <c r="F12" i="9"/>
  <c r="K12" i="9" s="1"/>
  <c r="H10" i="9"/>
  <c r="M10" i="9" s="1"/>
  <c r="E7" i="9"/>
  <c r="J7" i="9" s="1"/>
  <c r="G5" i="9"/>
  <c r="L5" i="9" s="1"/>
  <c r="F43" i="8"/>
  <c r="K43" i="8" s="1"/>
  <c r="H45" i="8"/>
  <c r="M45" i="8" s="1"/>
  <c r="E48" i="8"/>
  <c r="J48" i="8" s="1"/>
  <c r="G50" i="8"/>
  <c r="L50" i="8" s="1"/>
  <c r="F55" i="8"/>
  <c r="K55" i="8" s="1"/>
  <c r="H57" i="8"/>
  <c r="M57" i="8" s="1"/>
  <c r="E60" i="8"/>
  <c r="J60" i="8" s="1"/>
  <c r="G62" i="8"/>
  <c r="L62" i="8" s="1"/>
  <c r="F67" i="8"/>
  <c r="K67" i="8" s="1"/>
  <c r="H69" i="8"/>
  <c r="M69" i="8" s="1"/>
  <c r="E72" i="8"/>
  <c r="J72" i="8" s="1"/>
  <c r="G74" i="8"/>
  <c r="L74" i="8" s="1"/>
  <c r="F35" i="8"/>
  <c r="K35" i="8" s="1"/>
  <c r="H9" i="9"/>
  <c r="M9" i="9" s="1"/>
  <c r="G39" i="8"/>
  <c r="L39" i="8" s="1"/>
  <c r="E49" i="8"/>
  <c r="J49" i="8" s="1"/>
  <c r="F56" i="8"/>
  <c r="K56" i="8" s="1"/>
  <c r="H70" i="8"/>
  <c r="M70" i="8" s="1"/>
  <c r="F34" i="8"/>
  <c r="K34" i="8" s="1"/>
  <c r="H4" i="9"/>
  <c r="M4" i="9" s="1"/>
  <c r="F49" i="8"/>
  <c r="K49" i="8" s="1"/>
  <c r="H63" i="8"/>
  <c r="M63" i="8" s="1"/>
  <c r="H75" i="8"/>
  <c r="M75" i="8" s="1"/>
  <c r="G18" i="9"/>
  <c r="L18" i="9" s="1"/>
  <c r="G49" i="8"/>
  <c r="L49" i="8" s="1"/>
  <c r="F66" i="8"/>
  <c r="K66" i="8" s="1"/>
  <c r="F36" i="8"/>
  <c r="K36" i="8" s="1"/>
  <c r="H33" i="8"/>
  <c r="M33" i="8" s="1"/>
  <c r="G6" i="9"/>
  <c r="L6" i="9" s="1"/>
  <c r="F19" i="9"/>
  <c r="K19" i="9" s="1"/>
  <c r="H17" i="9"/>
  <c r="M17" i="9" s="1"/>
  <c r="E14" i="9"/>
  <c r="J14" i="9" s="1"/>
  <c r="G12" i="9"/>
  <c r="L12" i="9" s="1"/>
  <c r="F7" i="9"/>
  <c r="K7" i="9" s="1"/>
  <c r="F5" i="9"/>
  <c r="K5" i="9" s="1"/>
  <c r="E41" i="8"/>
  <c r="J41" i="8" s="1"/>
  <c r="G43" i="8"/>
  <c r="L43" i="8" s="1"/>
  <c r="F48" i="8"/>
  <c r="K48" i="8" s="1"/>
  <c r="H50" i="8"/>
  <c r="M50" i="8" s="1"/>
  <c r="E53" i="8"/>
  <c r="J53" i="8" s="1"/>
  <c r="G55" i="8"/>
  <c r="L55" i="8" s="1"/>
  <c r="F60" i="8"/>
  <c r="K60" i="8" s="1"/>
  <c r="H62" i="8"/>
  <c r="M62" i="8" s="1"/>
  <c r="E65" i="8"/>
  <c r="J65" i="8" s="1"/>
  <c r="G67" i="8"/>
  <c r="L67" i="8" s="1"/>
  <c r="F72" i="8"/>
  <c r="K72" i="8" s="1"/>
  <c r="H74" i="8"/>
  <c r="M74" i="8" s="1"/>
  <c r="E37" i="8"/>
  <c r="J37" i="8" s="1"/>
  <c r="G35" i="8"/>
  <c r="L35" i="8" s="1"/>
  <c r="F16" i="9"/>
  <c r="K16" i="9" s="1"/>
  <c r="H41" i="8"/>
  <c r="M41" i="8" s="1"/>
  <c r="F51" i="8"/>
  <c r="K51" i="8" s="1"/>
  <c r="G58" i="8"/>
  <c r="L58" i="8" s="1"/>
  <c r="F63" i="8"/>
  <c r="K63" i="8" s="1"/>
  <c r="F75" i="8"/>
  <c r="K75" i="8" s="1"/>
  <c r="G32" i="8"/>
  <c r="L32" i="8" s="1"/>
  <c r="G63" i="8"/>
  <c r="L63" i="8" s="1"/>
  <c r="H32" i="8"/>
  <c r="M32" i="8" s="1"/>
  <c r="E54" i="8"/>
  <c r="J54" i="8" s="1"/>
  <c r="E66" i="8"/>
  <c r="J66" i="8" s="1"/>
  <c r="E36" i="8"/>
  <c r="J36" i="8" s="1"/>
  <c r="F13" i="9"/>
  <c r="K13" i="9" s="1"/>
  <c r="E47" i="8"/>
  <c r="J47" i="8" s="1"/>
  <c r="F54" i="8"/>
  <c r="K54" i="8" s="1"/>
  <c r="E71" i="8"/>
  <c r="J71" i="8" s="1"/>
  <c r="G30" i="8"/>
  <c r="L30" i="8" s="1"/>
  <c r="G19" i="9"/>
  <c r="L19" i="9" s="1"/>
  <c r="F14" i="9"/>
  <c r="K14" i="9" s="1"/>
  <c r="H12" i="9"/>
  <c r="M12" i="9" s="1"/>
  <c r="E9" i="9"/>
  <c r="J9" i="9" s="1"/>
  <c r="G7" i="9"/>
  <c r="L7" i="9" s="1"/>
  <c r="E5" i="9"/>
  <c r="J5" i="9" s="1"/>
  <c r="F41" i="8"/>
  <c r="K41" i="8" s="1"/>
  <c r="H43" i="8"/>
  <c r="M43" i="8" s="1"/>
  <c r="E46" i="8"/>
  <c r="J46" i="8" s="1"/>
  <c r="G48" i="8"/>
  <c r="L48" i="8" s="1"/>
  <c r="F53" i="8"/>
  <c r="K53" i="8" s="1"/>
  <c r="H55" i="8"/>
  <c r="M55" i="8" s="1"/>
  <c r="E58" i="8"/>
  <c r="J58" i="8" s="1"/>
  <c r="G60" i="8"/>
  <c r="L60" i="8" s="1"/>
  <c r="F65" i="8"/>
  <c r="K65" i="8" s="1"/>
  <c r="H67" i="8"/>
  <c r="M67" i="8" s="1"/>
  <c r="E70" i="8"/>
  <c r="J70" i="8" s="1"/>
  <c r="G72" i="8"/>
  <c r="L72" i="8" s="1"/>
  <c r="F37" i="8"/>
  <c r="K37" i="8" s="1"/>
  <c r="H35" i="8"/>
  <c r="M35" i="8" s="1"/>
  <c r="E32" i="8"/>
  <c r="J32" i="8" s="1"/>
  <c r="H48" i="8"/>
  <c r="M48" i="8" s="1"/>
  <c r="F58" i="8"/>
  <c r="K58" i="8" s="1"/>
  <c r="E63" i="8"/>
  <c r="J63" i="8" s="1"/>
  <c r="F70" i="8"/>
  <c r="K70" i="8" s="1"/>
  <c r="E75" i="8"/>
  <c r="J75" i="8" s="1"/>
  <c r="G37" i="8"/>
  <c r="L37" i="8" s="1"/>
  <c r="E11" i="9"/>
  <c r="J11" i="9" s="1"/>
  <c r="F4" i="9"/>
  <c r="K4" i="9" s="1"/>
  <c r="E44" i="8"/>
  <c r="J44" i="8" s="1"/>
  <c r="H53" i="8"/>
  <c r="M53" i="8" s="1"/>
  <c r="E68" i="8"/>
  <c r="J68" i="8" s="1"/>
  <c r="H37" i="8"/>
  <c r="M37" i="8" s="1"/>
  <c r="E18" i="9"/>
  <c r="J18" i="9" s="1"/>
  <c r="F11" i="9"/>
  <c r="K11" i="9" s="1"/>
  <c r="H46" i="8"/>
  <c r="M46" i="8" s="1"/>
  <c r="H58" i="8"/>
  <c r="M58" i="8" s="1"/>
  <c r="F68" i="8"/>
  <c r="K68" i="8" s="1"/>
  <c r="G75" i="8"/>
  <c r="L75" i="8" s="1"/>
  <c r="E42" i="8"/>
  <c r="J42" i="8" s="1"/>
  <c r="G56" i="8"/>
  <c r="L56" i="8" s="1"/>
  <c r="G68" i="8"/>
  <c r="L68" i="8" s="1"/>
  <c r="G34" i="8"/>
  <c r="L34" i="8" s="1"/>
  <c r="H11" i="9"/>
  <c r="M11" i="9" s="1"/>
  <c r="F42" i="8"/>
  <c r="K42" i="8" s="1"/>
  <c r="E59" i="8"/>
  <c r="J59" i="8" s="1"/>
  <c r="H34" i="8"/>
  <c r="M34" i="8" s="1"/>
  <c r="H19" i="9"/>
  <c r="M19" i="9" s="1"/>
  <c r="E16" i="9"/>
  <c r="J16" i="9" s="1"/>
  <c r="G14" i="9"/>
  <c r="L14" i="9" s="1"/>
  <c r="F9" i="9"/>
  <c r="K9" i="9" s="1"/>
  <c r="H7" i="9"/>
  <c r="M7" i="9" s="1"/>
  <c r="E4" i="9"/>
  <c r="J4" i="9" s="1"/>
  <c r="E39" i="8"/>
  <c r="J39" i="8" s="1"/>
  <c r="G41" i="8"/>
  <c r="L41" i="8" s="1"/>
  <c r="F46" i="8"/>
  <c r="K46" i="8" s="1"/>
  <c r="E51" i="8"/>
  <c r="J51" i="8" s="1"/>
  <c r="G53" i="8"/>
  <c r="L53" i="8" s="1"/>
  <c r="H60" i="8"/>
  <c r="M60" i="8" s="1"/>
  <c r="G65" i="8"/>
  <c r="L65" i="8" s="1"/>
  <c r="H72" i="8"/>
  <c r="M72" i="8" s="1"/>
  <c r="F32" i="8"/>
  <c r="K32" i="8" s="1"/>
  <c r="H14" i="9"/>
  <c r="M14" i="9" s="1"/>
  <c r="G9" i="9"/>
  <c r="L9" i="9" s="1"/>
  <c r="F39" i="8"/>
  <c r="K39" i="8" s="1"/>
  <c r="G46" i="8"/>
  <c r="L46" i="8" s="1"/>
  <c r="E56" i="8"/>
  <c r="J56" i="8" s="1"/>
  <c r="H65" i="8"/>
  <c r="M65" i="8" s="1"/>
  <c r="G70" i="8"/>
  <c r="L70" i="8" s="1"/>
  <c r="E34" i="8"/>
  <c r="J34" i="8" s="1"/>
  <c r="G16" i="9"/>
  <c r="L16" i="9" s="1"/>
  <c r="G4" i="9"/>
  <c r="L4" i="9" s="1"/>
  <c r="F44" i="8"/>
  <c r="K44" i="8" s="1"/>
  <c r="G51" i="8"/>
  <c r="L51" i="8" s="1"/>
  <c r="E61" i="8"/>
  <c r="J61" i="8" s="1"/>
  <c r="E73" i="8"/>
  <c r="J73" i="8" s="1"/>
  <c r="E30" i="8"/>
  <c r="J30" i="8" s="1"/>
  <c r="H39" i="8"/>
  <c r="M39" i="8" s="1"/>
  <c r="H51" i="8"/>
  <c r="M51" i="8" s="1"/>
  <c r="F61" i="8"/>
  <c r="K61" i="8" s="1"/>
  <c r="F73" i="8"/>
  <c r="K73" i="8" s="1"/>
  <c r="F30" i="8"/>
  <c r="K30" i="8" s="1"/>
  <c r="E8" i="9"/>
  <c r="J8" i="9" s="1"/>
  <c r="H44" i="8"/>
  <c r="M44" i="8" s="1"/>
  <c r="H56" i="8"/>
  <c r="M56" i="8" s="1"/>
  <c r="G73" i="8"/>
  <c r="L73" i="8" s="1"/>
  <c r="E31" i="8"/>
  <c r="J31" i="8" s="1"/>
  <c r="G61" i="8"/>
  <c r="L61" i="8" s="1"/>
  <c r="F18" i="9"/>
  <c r="K18" i="9" s="1"/>
  <c r="H16" i="9"/>
  <c r="M16" i="9" s="1"/>
  <c r="E13" i="9"/>
  <c r="J13" i="9" s="1"/>
  <c r="G11" i="9"/>
  <c r="L11" i="9" s="1"/>
  <c r="H6" i="9"/>
  <c r="M6" i="9" s="1"/>
  <c r="G44" i="8"/>
  <c r="L44" i="8" s="1"/>
  <c r="H68" i="8"/>
  <c r="M68" i="8" s="1"/>
  <c r="F15" i="9"/>
  <c r="K15" i="9" s="1"/>
  <c r="G42" i="8"/>
  <c r="L42" i="8" s="1"/>
  <c r="G54" i="8"/>
  <c r="L54" i="8" s="1"/>
  <c r="G66" i="8"/>
  <c r="L66" i="8" s="1"/>
  <c r="G36" i="8"/>
  <c r="L36" i="8" s="1"/>
  <c r="E62" i="8"/>
  <c r="J62" i="8" s="1"/>
  <c r="E45" i="8"/>
  <c r="J45" i="8" s="1"/>
  <c r="F45" i="8"/>
  <c r="K45" i="8" s="1"/>
  <c r="E64" i="8"/>
  <c r="J64" i="8" s="1"/>
  <c r="F40" i="8"/>
  <c r="K40" i="8" s="1"/>
  <c r="G40" i="8"/>
  <c r="L40" i="8" s="1"/>
  <c r="F59" i="8"/>
  <c r="K59" i="8" s="1"/>
  <c r="F31" i="8"/>
  <c r="K31" i="8" s="1"/>
  <c r="F10" i="9"/>
  <c r="K10" i="9" s="1"/>
  <c r="H47" i="8"/>
  <c r="M47" i="8" s="1"/>
  <c r="G15" i="9"/>
  <c r="L15" i="9" s="1"/>
  <c r="F8" i="9"/>
  <c r="K8" i="9" s="1"/>
  <c r="H42" i="8"/>
  <c r="M42" i="8" s="1"/>
  <c r="H54" i="8"/>
  <c r="M54" i="8" s="1"/>
  <c r="H66" i="8"/>
  <c r="M66" i="8" s="1"/>
  <c r="H36" i="8"/>
  <c r="M36" i="8" s="1"/>
  <c r="H30" i="8"/>
  <c r="M30" i="8" s="1"/>
  <c r="E50" i="8"/>
  <c r="J50" i="8" s="1"/>
  <c r="E69" i="8"/>
  <c r="J69" i="8" s="1"/>
  <c r="H18" i="9"/>
  <c r="M18" i="9" s="1"/>
  <c r="F33" i="8"/>
  <c r="K33" i="8" s="1"/>
  <c r="E40" i="8"/>
  <c r="J40" i="8" s="1"/>
  <c r="E38" i="8"/>
  <c r="J38" i="8" s="1"/>
  <c r="E6" i="9"/>
  <c r="J6" i="9" s="1"/>
  <c r="F38" i="8"/>
  <c r="K38" i="8" s="1"/>
  <c r="F47" i="8"/>
  <c r="K47" i="8" s="1"/>
  <c r="F71" i="8"/>
  <c r="K71" i="8" s="1"/>
  <c r="G47" i="8"/>
  <c r="L47" i="8" s="1"/>
  <c r="H59" i="8"/>
  <c r="M59" i="8" s="1"/>
  <c r="G8" i="9"/>
  <c r="L8" i="9" s="1"/>
  <c r="H49" i="8"/>
  <c r="M49" i="8" s="1"/>
  <c r="H61" i="8"/>
  <c r="M61" i="8" s="1"/>
  <c r="H73" i="8"/>
  <c r="M73" i="8" s="1"/>
  <c r="E74" i="8"/>
  <c r="J74" i="8" s="1"/>
  <c r="E57" i="8"/>
  <c r="J57" i="8" s="1"/>
  <c r="F69" i="8"/>
  <c r="K69" i="8" s="1"/>
  <c r="E52" i="8"/>
  <c r="J52" i="8" s="1"/>
  <c r="F64" i="8"/>
  <c r="K64" i="8" s="1"/>
  <c r="E10" i="9"/>
  <c r="J10" i="9" s="1"/>
  <c r="G64" i="8"/>
  <c r="L64" i="8" s="1"/>
  <c r="G71" i="8"/>
  <c r="L71" i="8" s="1"/>
  <c r="H31" i="8"/>
  <c r="M31" i="8" s="1"/>
  <c r="H8" i="9"/>
  <c r="M8" i="9" s="1"/>
  <c r="G13" i="9"/>
  <c r="L13" i="9" s="1"/>
  <c r="H13" i="9"/>
  <c r="M13" i="9" s="1"/>
  <c r="E33" i="8"/>
  <c r="J33" i="8" s="1"/>
  <c r="F57" i="8"/>
  <c r="K57" i="8" s="1"/>
  <c r="F6" i="9"/>
  <c r="K6" i="9" s="1"/>
  <c r="F52" i="8"/>
  <c r="K52" i="8" s="1"/>
  <c r="G52" i="8"/>
  <c r="L52" i="8" s="1"/>
  <c r="G38" i="8"/>
  <c r="L38" i="8" s="1"/>
  <c r="G59" i="8"/>
  <c r="L59" i="8" s="1"/>
  <c r="G31" i="8"/>
  <c r="L31" i="8" s="1"/>
  <c r="H71" i="8"/>
  <c r="M71" i="8" s="1"/>
  <c r="E17" i="9"/>
  <c r="J17" i="9" s="1"/>
  <c r="E15" i="9"/>
  <c r="J15" i="9" s="1"/>
  <c r="G3" i="9"/>
  <c r="L3" i="9" s="1"/>
  <c r="H3" i="9"/>
  <c r="M3" i="9" s="1"/>
  <c r="E3" i="9"/>
  <c r="J3" i="9" s="1"/>
  <c r="F3" i="9"/>
  <c r="K3" i="9" s="1"/>
  <c r="E23" i="4"/>
  <c r="J23" i="4" s="1"/>
  <c r="E29" i="8"/>
  <c r="J29" i="8" s="1"/>
  <c r="H28" i="8"/>
  <c r="M28" i="8" s="1"/>
  <c r="F26" i="8"/>
  <c r="K26" i="8" s="1"/>
  <c r="H23" i="8"/>
  <c r="M23" i="8" s="1"/>
  <c r="E20" i="8"/>
  <c r="J20" i="8" s="1"/>
  <c r="F15" i="8"/>
  <c r="K15" i="8" s="1"/>
  <c r="G11" i="8"/>
  <c r="L11" i="8" s="1"/>
  <c r="F9" i="8"/>
  <c r="K9" i="8" s="1"/>
  <c r="G5" i="8"/>
  <c r="L5" i="8" s="1"/>
  <c r="H3" i="8"/>
  <c r="M3" i="8" s="1"/>
  <c r="H7" i="6"/>
  <c r="M7" i="6" s="1"/>
  <c r="H19" i="6"/>
  <c r="M19" i="6" s="1"/>
  <c r="H31" i="6"/>
  <c r="M31" i="6" s="1"/>
  <c r="H43" i="6"/>
  <c r="M43" i="6" s="1"/>
  <c r="H55" i="6"/>
  <c r="M55" i="6" s="1"/>
  <c r="G14" i="6"/>
  <c r="L14" i="6" s="1"/>
  <c r="G26" i="6"/>
  <c r="L26" i="6" s="1"/>
  <c r="G38" i="6"/>
  <c r="L38" i="6" s="1"/>
  <c r="G50" i="6"/>
  <c r="L50" i="6" s="1"/>
  <c r="H4" i="5"/>
  <c r="M4" i="5" s="1"/>
  <c r="H16" i="5"/>
  <c r="M16" i="5" s="1"/>
  <c r="H28" i="5"/>
  <c r="M28" i="5" s="1"/>
  <c r="G8" i="5"/>
  <c r="L8" i="5" s="1"/>
  <c r="G20" i="5"/>
  <c r="L20" i="5" s="1"/>
  <c r="G32" i="5"/>
  <c r="L32" i="5" s="1"/>
  <c r="H4" i="4"/>
  <c r="M4" i="4" s="1"/>
  <c r="H16" i="4"/>
  <c r="M16" i="4" s="1"/>
  <c r="H28" i="4"/>
  <c r="M28" i="4" s="1"/>
  <c r="H40" i="4"/>
  <c r="M40" i="4" s="1"/>
  <c r="G13" i="4"/>
  <c r="L13" i="4" s="1"/>
  <c r="G25" i="4"/>
  <c r="L25" i="4" s="1"/>
  <c r="G37" i="4"/>
  <c r="L37" i="4" s="1"/>
  <c r="E27" i="8"/>
  <c r="J27" i="8" s="1"/>
  <c r="H26" i="8"/>
  <c r="M26" i="8" s="1"/>
  <c r="E21" i="8"/>
  <c r="J21" i="8" s="1"/>
  <c r="E18" i="8"/>
  <c r="J18" i="8" s="1"/>
  <c r="F12" i="8"/>
  <c r="K12" i="8" s="1"/>
  <c r="F6" i="8"/>
  <c r="K6" i="8" s="1"/>
  <c r="F3" i="8"/>
  <c r="K3" i="8" s="1"/>
  <c r="H21" i="6"/>
  <c r="M21" i="6" s="1"/>
  <c r="H45" i="6"/>
  <c r="M45" i="6" s="1"/>
  <c r="G16" i="6"/>
  <c r="L16" i="6" s="1"/>
  <c r="G40" i="6"/>
  <c r="L40" i="6" s="1"/>
  <c r="H6" i="5"/>
  <c r="M6" i="5" s="1"/>
  <c r="H30" i="5"/>
  <c r="M30" i="5" s="1"/>
  <c r="G22" i="5"/>
  <c r="L22" i="5" s="1"/>
  <c r="F29" i="8"/>
  <c r="K29" i="8" s="1"/>
  <c r="G26" i="8"/>
  <c r="L26" i="8" s="1"/>
  <c r="E24" i="8"/>
  <c r="J24" i="8" s="1"/>
  <c r="F20" i="8"/>
  <c r="K20" i="8" s="1"/>
  <c r="G15" i="8"/>
  <c r="L15" i="8" s="1"/>
  <c r="E12" i="8"/>
  <c r="J12" i="8" s="1"/>
  <c r="H11" i="8"/>
  <c r="M11" i="8" s="1"/>
  <c r="G9" i="8"/>
  <c r="L9" i="8" s="1"/>
  <c r="E6" i="8"/>
  <c r="J6" i="8" s="1"/>
  <c r="H5" i="8"/>
  <c r="M5" i="8" s="1"/>
  <c r="G3" i="8"/>
  <c r="L3" i="8" s="1"/>
  <c r="H8" i="6"/>
  <c r="M8" i="6" s="1"/>
  <c r="H20" i="6"/>
  <c r="M20" i="6" s="1"/>
  <c r="H32" i="6"/>
  <c r="M32" i="6" s="1"/>
  <c r="H44" i="6"/>
  <c r="M44" i="6" s="1"/>
  <c r="G3" i="6"/>
  <c r="L3" i="6" s="1"/>
  <c r="G15" i="6"/>
  <c r="L15" i="6" s="1"/>
  <c r="G27" i="6"/>
  <c r="L27" i="6" s="1"/>
  <c r="G39" i="6"/>
  <c r="L39" i="6" s="1"/>
  <c r="G51" i="6"/>
  <c r="L51" i="6" s="1"/>
  <c r="H5" i="5"/>
  <c r="M5" i="5" s="1"/>
  <c r="H17" i="5"/>
  <c r="M17" i="5" s="1"/>
  <c r="H29" i="5"/>
  <c r="M29" i="5" s="1"/>
  <c r="G9" i="5"/>
  <c r="L9" i="5" s="1"/>
  <c r="G21" i="5"/>
  <c r="L21" i="5" s="1"/>
  <c r="G33" i="5"/>
  <c r="L33" i="5" s="1"/>
  <c r="H5" i="4"/>
  <c r="M5" i="4" s="1"/>
  <c r="H17" i="4"/>
  <c r="M17" i="4" s="1"/>
  <c r="H29" i="4"/>
  <c r="M29" i="4" s="1"/>
  <c r="H41" i="4"/>
  <c r="M41" i="4" s="1"/>
  <c r="G14" i="4"/>
  <c r="L14" i="4" s="1"/>
  <c r="G26" i="4"/>
  <c r="L26" i="4" s="1"/>
  <c r="G38" i="4"/>
  <c r="L38" i="4" s="1"/>
  <c r="G29" i="8"/>
  <c r="L29" i="8" s="1"/>
  <c r="F24" i="8"/>
  <c r="K24" i="8" s="1"/>
  <c r="G20" i="8"/>
  <c r="L20" i="8" s="1"/>
  <c r="H15" i="8"/>
  <c r="M15" i="8" s="1"/>
  <c r="H9" i="8"/>
  <c r="M9" i="8" s="1"/>
  <c r="H9" i="6"/>
  <c r="M9" i="6" s="1"/>
  <c r="H33" i="6"/>
  <c r="M33" i="6" s="1"/>
  <c r="G4" i="6"/>
  <c r="L4" i="6" s="1"/>
  <c r="G28" i="6"/>
  <c r="L28" i="6" s="1"/>
  <c r="G52" i="6"/>
  <c r="L52" i="6" s="1"/>
  <c r="H18" i="5"/>
  <c r="M18" i="5" s="1"/>
  <c r="G10" i="5"/>
  <c r="L10" i="5" s="1"/>
  <c r="G34" i="5"/>
  <c r="L34" i="5" s="1"/>
  <c r="H29" i="8"/>
  <c r="M29" i="8" s="1"/>
  <c r="H27" i="8"/>
  <c r="M27" i="8" s="1"/>
  <c r="G23" i="8"/>
  <c r="L23" i="8" s="1"/>
  <c r="G21" i="8"/>
  <c r="L21" i="8" s="1"/>
  <c r="G19" i="8"/>
  <c r="L19" i="8" s="1"/>
  <c r="G17" i="8"/>
  <c r="L17" i="8" s="1"/>
  <c r="G13" i="8"/>
  <c r="L13" i="8" s="1"/>
  <c r="E9" i="8"/>
  <c r="J9" i="8" s="1"/>
  <c r="E7" i="8"/>
  <c r="J7" i="8" s="1"/>
  <c r="H4" i="8"/>
  <c r="M4" i="8" s="1"/>
  <c r="H16" i="6"/>
  <c r="M16" i="6" s="1"/>
  <c r="H34" i="6"/>
  <c r="M34" i="6" s="1"/>
  <c r="H49" i="6"/>
  <c r="M49" i="6" s="1"/>
  <c r="G11" i="6"/>
  <c r="L11" i="6" s="1"/>
  <c r="G29" i="6"/>
  <c r="L29" i="6" s="1"/>
  <c r="G44" i="6"/>
  <c r="L44" i="6" s="1"/>
  <c r="H21" i="8"/>
  <c r="M21" i="8" s="1"/>
  <c r="H19" i="8"/>
  <c r="M19" i="8" s="1"/>
  <c r="H17" i="8"/>
  <c r="M17" i="8" s="1"/>
  <c r="H13" i="8"/>
  <c r="M13" i="8" s="1"/>
  <c r="E11" i="8"/>
  <c r="J11" i="8" s="1"/>
  <c r="F7" i="8"/>
  <c r="K7" i="8" s="1"/>
  <c r="H17" i="6"/>
  <c r="M17" i="6" s="1"/>
  <c r="H35" i="6"/>
  <c r="M35" i="6" s="1"/>
  <c r="H50" i="6"/>
  <c r="M50" i="6" s="1"/>
  <c r="G12" i="6"/>
  <c r="L12" i="6" s="1"/>
  <c r="G30" i="6"/>
  <c r="L30" i="6" s="1"/>
  <c r="G45" i="6"/>
  <c r="L45" i="6" s="1"/>
  <c r="H8" i="5"/>
  <c r="M8" i="5" s="1"/>
  <c r="H23" i="5"/>
  <c r="M23" i="5" s="1"/>
  <c r="G6" i="5"/>
  <c r="L6" i="5" s="1"/>
  <c r="G24" i="5"/>
  <c r="L24" i="5" s="1"/>
  <c r="H18" i="4"/>
  <c r="M18" i="4" s="1"/>
  <c r="H32" i="4"/>
  <c r="M32" i="4" s="1"/>
  <c r="G7" i="4"/>
  <c r="L7" i="4" s="1"/>
  <c r="G21" i="4"/>
  <c r="L21" i="4" s="1"/>
  <c r="G35" i="4"/>
  <c r="L35" i="4" s="1"/>
  <c r="F11" i="8"/>
  <c r="K11" i="8" s="1"/>
  <c r="G7" i="8"/>
  <c r="L7" i="8" s="1"/>
  <c r="H3" i="6"/>
  <c r="M3" i="6" s="1"/>
  <c r="H18" i="6"/>
  <c r="M18" i="6" s="1"/>
  <c r="H36" i="6"/>
  <c r="M36" i="6" s="1"/>
  <c r="H51" i="6"/>
  <c r="M51" i="6" s="1"/>
  <c r="G13" i="6"/>
  <c r="L13" i="6" s="1"/>
  <c r="G31" i="6"/>
  <c r="L31" i="6" s="1"/>
  <c r="G46" i="6"/>
  <c r="L46" i="6" s="1"/>
  <c r="H9" i="5"/>
  <c r="M9" i="5" s="1"/>
  <c r="H24" i="5"/>
  <c r="M24" i="5" s="1"/>
  <c r="G7" i="5"/>
  <c r="L7" i="5" s="1"/>
  <c r="G25" i="5"/>
  <c r="L25" i="5" s="1"/>
  <c r="H3" i="4"/>
  <c r="M3" i="4" s="1"/>
  <c r="H19" i="4"/>
  <c r="M19" i="4" s="1"/>
  <c r="H33" i="4"/>
  <c r="M33" i="4" s="1"/>
  <c r="G8" i="4"/>
  <c r="L8" i="4" s="1"/>
  <c r="G22" i="4"/>
  <c r="L22" i="4" s="1"/>
  <c r="G36" i="4"/>
  <c r="L36" i="4" s="1"/>
  <c r="E16" i="8"/>
  <c r="J16" i="8" s="1"/>
  <c r="H7" i="8"/>
  <c r="M7" i="8" s="1"/>
  <c r="E5" i="8"/>
  <c r="J5" i="8" s="1"/>
  <c r="E3" i="8"/>
  <c r="J3" i="8" s="1"/>
  <c r="H4" i="6"/>
  <c r="M4" i="6" s="1"/>
  <c r="H22" i="6"/>
  <c r="M22" i="6" s="1"/>
  <c r="H37" i="6"/>
  <c r="M37" i="6" s="1"/>
  <c r="H52" i="6"/>
  <c r="M52" i="6" s="1"/>
  <c r="G17" i="6"/>
  <c r="L17" i="6" s="1"/>
  <c r="G32" i="6"/>
  <c r="L32" i="6" s="1"/>
  <c r="G47" i="6"/>
  <c r="L47" i="6" s="1"/>
  <c r="H10" i="5"/>
  <c r="M10" i="5" s="1"/>
  <c r="H25" i="5"/>
  <c r="M25" i="5" s="1"/>
  <c r="G11" i="5"/>
  <c r="L11" i="5" s="1"/>
  <c r="G26" i="5"/>
  <c r="L26" i="5" s="1"/>
  <c r="H6" i="4"/>
  <c r="M6" i="4" s="1"/>
  <c r="H20" i="4"/>
  <c r="M20" i="4" s="1"/>
  <c r="H34" i="4"/>
  <c r="M34" i="4" s="1"/>
  <c r="G9" i="4"/>
  <c r="L9" i="4" s="1"/>
  <c r="G23" i="4"/>
  <c r="L23" i="4" s="1"/>
  <c r="G39" i="4"/>
  <c r="L39" i="4" s="1"/>
  <c r="G24" i="8"/>
  <c r="L24" i="8" s="1"/>
  <c r="E22" i="8"/>
  <c r="J22" i="8" s="1"/>
  <c r="F16" i="8"/>
  <c r="K16" i="8" s="1"/>
  <c r="E14" i="8"/>
  <c r="J14" i="8" s="1"/>
  <c r="E10" i="8"/>
  <c r="J10" i="8" s="1"/>
  <c r="F5" i="8"/>
  <c r="K5" i="8" s="1"/>
  <c r="H5" i="6"/>
  <c r="M5" i="6" s="1"/>
  <c r="H23" i="6"/>
  <c r="M23" i="6" s="1"/>
  <c r="H38" i="6"/>
  <c r="M38" i="6" s="1"/>
  <c r="H53" i="6"/>
  <c r="M53" i="6" s="1"/>
  <c r="G18" i="6"/>
  <c r="L18" i="6" s="1"/>
  <c r="G33" i="6"/>
  <c r="L33" i="6" s="1"/>
  <c r="G48" i="6"/>
  <c r="L48" i="6" s="1"/>
  <c r="H11" i="5"/>
  <c r="M11" i="5" s="1"/>
  <c r="H26" i="5"/>
  <c r="M26" i="5" s="1"/>
  <c r="G12" i="5"/>
  <c r="L12" i="5" s="1"/>
  <c r="G27" i="5"/>
  <c r="L27" i="5" s="1"/>
  <c r="E25" i="8"/>
  <c r="J25" i="8" s="1"/>
  <c r="H20" i="8"/>
  <c r="M20" i="8" s="1"/>
  <c r="G8" i="8"/>
  <c r="L8" i="8" s="1"/>
  <c r="H24" i="6"/>
  <c r="M24" i="6" s="1"/>
  <c r="H47" i="6"/>
  <c r="M47" i="6" s="1"/>
  <c r="G22" i="6"/>
  <c r="L22" i="6" s="1"/>
  <c r="G53" i="6"/>
  <c r="L53" i="6" s="1"/>
  <c r="H13" i="5"/>
  <c r="M13" i="5" s="1"/>
  <c r="G3" i="5"/>
  <c r="L3" i="5" s="1"/>
  <c r="G29" i="5"/>
  <c r="L29" i="5" s="1"/>
  <c r="H8" i="4"/>
  <c r="M8" i="4" s="1"/>
  <c r="H25" i="4"/>
  <c r="M25" i="4" s="1"/>
  <c r="G5" i="4"/>
  <c r="L5" i="4" s="1"/>
  <c r="G27" i="4"/>
  <c r="L27" i="4" s="1"/>
  <c r="G30" i="5"/>
  <c r="L30" i="5" s="1"/>
  <c r="H26" i="4"/>
  <c r="M26" i="4" s="1"/>
  <c r="G28" i="4"/>
  <c r="L28" i="4" s="1"/>
  <c r="G31" i="5"/>
  <c r="L31" i="5" s="1"/>
  <c r="H10" i="4"/>
  <c r="M10" i="4" s="1"/>
  <c r="H25" i="8"/>
  <c r="M25" i="8" s="1"/>
  <c r="G25" i="6"/>
  <c r="L25" i="6" s="1"/>
  <c r="H11" i="4"/>
  <c r="M11" i="4" s="1"/>
  <c r="G30" i="4"/>
  <c r="L30" i="4" s="1"/>
  <c r="G28" i="8"/>
  <c r="L28" i="8" s="1"/>
  <c r="G6" i="6"/>
  <c r="L6" i="6" s="1"/>
  <c r="H31" i="4"/>
  <c r="M31" i="4" s="1"/>
  <c r="G31" i="4"/>
  <c r="L31" i="4" s="1"/>
  <c r="F18" i="8"/>
  <c r="K18" i="8" s="1"/>
  <c r="G7" i="6"/>
  <c r="L7" i="6" s="1"/>
  <c r="H13" i="4"/>
  <c r="M13" i="4" s="1"/>
  <c r="G32" i="4"/>
  <c r="L32" i="4" s="1"/>
  <c r="G4" i="8"/>
  <c r="L4" i="8" s="1"/>
  <c r="G8" i="6"/>
  <c r="L8" i="6" s="1"/>
  <c r="G16" i="5"/>
  <c r="L16" i="5" s="1"/>
  <c r="G16" i="4"/>
  <c r="L16" i="4" s="1"/>
  <c r="H18" i="8"/>
  <c r="M18" i="8" s="1"/>
  <c r="E15" i="8"/>
  <c r="J15" i="8" s="1"/>
  <c r="H11" i="6"/>
  <c r="M11" i="6" s="1"/>
  <c r="G37" i="6"/>
  <c r="L37" i="6" s="1"/>
  <c r="H27" i="5"/>
  <c r="M27" i="5" s="1"/>
  <c r="H15" i="4"/>
  <c r="M15" i="4" s="1"/>
  <c r="H12" i="6"/>
  <c r="M12" i="6" s="1"/>
  <c r="G41" i="6"/>
  <c r="L41" i="6" s="1"/>
  <c r="H31" i="5"/>
  <c r="M31" i="5" s="1"/>
  <c r="G18" i="4"/>
  <c r="L18" i="4" s="1"/>
  <c r="F14" i="8"/>
  <c r="K14" i="8" s="1"/>
  <c r="F25" i="8"/>
  <c r="K25" i="8" s="1"/>
  <c r="F22" i="8"/>
  <c r="K22" i="8" s="1"/>
  <c r="G16" i="8"/>
  <c r="L16" i="8" s="1"/>
  <c r="F10" i="8"/>
  <c r="K10" i="8" s="1"/>
  <c r="H8" i="8"/>
  <c r="M8" i="8" s="1"/>
  <c r="H25" i="6"/>
  <c r="M25" i="6" s="1"/>
  <c r="H48" i="6"/>
  <c r="M48" i="6" s="1"/>
  <c r="G23" i="6"/>
  <c r="L23" i="6" s="1"/>
  <c r="G54" i="6"/>
  <c r="L54" i="6" s="1"/>
  <c r="H14" i="5"/>
  <c r="M14" i="5" s="1"/>
  <c r="G4" i="5"/>
  <c r="L4" i="5" s="1"/>
  <c r="H9" i="4"/>
  <c r="M9" i="4" s="1"/>
  <c r="G6" i="4"/>
  <c r="L6" i="4" s="1"/>
  <c r="H15" i="5"/>
  <c r="M15" i="5" s="1"/>
  <c r="G10" i="4"/>
  <c r="L10" i="4" s="1"/>
  <c r="H22" i="8"/>
  <c r="M22" i="8" s="1"/>
  <c r="F19" i="8"/>
  <c r="K19" i="8" s="1"/>
  <c r="H10" i="8"/>
  <c r="M10" i="8" s="1"/>
  <c r="H27" i="6"/>
  <c r="M27" i="6" s="1"/>
  <c r="G13" i="5"/>
  <c r="L13" i="5" s="1"/>
  <c r="G11" i="4"/>
  <c r="L11" i="4" s="1"/>
  <c r="H28" i="6"/>
  <c r="M28" i="6" s="1"/>
  <c r="H20" i="5"/>
  <c r="M20" i="5" s="1"/>
  <c r="H12" i="4"/>
  <c r="M12" i="4" s="1"/>
  <c r="H24" i="8"/>
  <c r="M24" i="8" s="1"/>
  <c r="H6" i="6"/>
  <c r="M6" i="6" s="1"/>
  <c r="G35" i="6"/>
  <c r="L35" i="6" s="1"/>
  <c r="G15" i="5"/>
  <c r="L15" i="5" s="1"/>
  <c r="G15" i="4"/>
  <c r="L15" i="4" s="1"/>
  <c r="F27" i="8"/>
  <c r="K27" i="8" s="1"/>
  <c r="G12" i="8"/>
  <c r="L12" i="8" s="1"/>
  <c r="H30" i="6"/>
  <c r="M30" i="6" s="1"/>
  <c r="H22" i="5"/>
  <c r="M22" i="5" s="1"/>
  <c r="H36" i="4"/>
  <c r="M36" i="4" s="1"/>
  <c r="G27" i="8"/>
  <c r="L27" i="8" s="1"/>
  <c r="H12" i="8"/>
  <c r="M12" i="8" s="1"/>
  <c r="G9" i="6"/>
  <c r="L9" i="6" s="1"/>
  <c r="G17" i="5"/>
  <c r="L17" i="5" s="1"/>
  <c r="G17" i="4"/>
  <c r="L17" i="4" s="1"/>
  <c r="G6" i="8"/>
  <c r="L6" i="8" s="1"/>
  <c r="H40" i="6"/>
  <c r="M40" i="6" s="1"/>
  <c r="G18" i="5"/>
  <c r="L18" i="5" s="1"/>
  <c r="H38" i="4"/>
  <c r="M38" i="4" s="1"/>
  <c r="E28" i="8"/>
  <c r="J28" i="8" s="1"/>
  <c r="G25" i="8"/>
  <c r="L25" i="8" s="1"/>
  <c r="G22" i="8"/>
  <c r="L22" i="8" s="1"/>
  <c r="E19" i="8"/>
  <c r="J19" i="8" s="1"/>
  <c r="H16" i="8"/>
  <c r="M16" i="8" s="1"/>
  <c r="E13" i="8"/>
  <c r="J13" i="8" s="1"/>
  <c r="G10" i="8"/>
  <c r="L10" i="8" s="1"/>
  <c r="H26" i="6"/>
  <c r="M26" i="6" s="1"/>
  <c r="H54" i="6"/>
  <c r="M54" i="6" s="1"/>
  <c r="G24" i="6"/>
  <c r="L24" i="6" s="1"/>
  <c r="G55" i="6"/>
  <c r="L55" i="6" s="1"/>
  <c r="G5" i="5"/>
  <c r="L5" i="5" s="1"/>
  <c r="H27" i="4"/>
  <c r="M27" i="4" s="1"/>
  <c r="G29" i="4"/>
  <c r="L29" i="4" s="1"/>
  <c r="F28" i="8"/>
  <c r="K28" i="8" s="1"/>
  <c r="F13" i="8"/>
  <c r="K13" i="8" s="1"/>
  <c r="G5" i="6"/>
  <c r="L5" i="6" s="1"/>
  <c r="H19" i="5"/>
  <c r="M19" i="5" s="1"/>
  <c r="H30" i="4"/>
  <c r="M30" i="4" s="1"/>
  <c r="E4" i="8"/>
  <c r="J4" i="8" s="1"/>
  <c r="G34" i="6"/>
  <c r="L34" i="6" s="1"/>
  <c r="G14" i="5"/>
  <c r="L14" i="5" s="1"/>
  <c r="G12" i="4"/>
  <c r="L12" i="4" s="1"/>
  <c r="F4" i="8"/>
  <c r="K4" i="8" s="1"/>
  <c r="H29" i="6"/>
  <c r="M29" i="6" s="1"/>
  <c r="H21" i="5"/>
  <c r="M21" i="5" s="1"/>
  <c r="H35" i="4"/>
  <c r="M35" i="4" s="1"/>
  <c r="G18" i="8"/>
  <c r="L18" i="8" s="1"/>
  <c r="H10" i="6"/>
  <c r="M10" i="6" s="1"/>
  <c r="G36" i="6"/>
  <c r="L36" i="6" s="1"/>
  <c r="H14" i="4"/>
  <c r="M14" i="4" s="1"/>
  <c r="G33" i="4"/>
  <c r="L33" i="4" s="1"/>
  <c r="F21" i="8"/>
  <c r="K21" i="8" s="1"/>
  <c r="H39" i="6"/>
  <c r="M39" i="6" s="1"/>
  <c r="H37" i="4"/>
  <c r="M37" i="4" s="1"/>
  <c r="G34" i="4"/>
  <c r="L34" i="4" s="1"/>
  <c r="G10" i="6"/>
  <c r="L10" i="6" s="1"/>
  <c r="H21" i="4"/>
  <c r="M21" i="4" s="1"/>
  <c r="G40" i="4"/>
  <c r="L40" i="4" s="1"/>
  <c r="H14" i="6"/>
  <c r="M14" i="6" s="1"/>
  <c r="G23" i="5"/>
  <c r="L23" i="5" s="1"/>
  <c r="H6" i="8"/>
  <c r="M6" i="8" s="1"/>
  <c r="H22" i="4"/>
  <c r="M22" i="4" s="1"/>
  <c r="H42" i="6"/>
  <c r="M42" i="6" s="1"/>
  <c r="H23" i="4"/>
  <c r="M23" i="4" s="1"/>
  <c r="H46" i="6"/>
  <c r="M46" i="6" s="1"/>
  <c r="G19" i="6"/>
  <c r="L19" i="6" s="1"/>
  <c r="H39" i="4"/>
  <c r="M39" i="4" s="1"/>
  <c r="F17" i="8"/>
  <c r="K17" i="8" s="1"/>
  <c r="G3" i="4"/>
  <c r="L3" i="4" s="1"/>
  <c r="G21" i="6"/>
  <c r="L21" i="6" s="1"/>
  <c r="G4" i="4"/>
  <c r="L4" i="4" s="1"/>
  <c r="H32" i="5"/>
  <c r="M32" i="5" s="1"/>
  <c r="G19" i="4"/>
  <c r="L19" i="4" s="1"/>
  <c r="H3" i="2"/>
  <c r="N3" i="2" s="1"/>
  <c r="G43" i="6"/>
  <c r="L43" i="6" s="1"/>
  <c r="H33" i="5"/>
  <c r="M33" i="5" s="1"/>
  <c r="G20" i="4"/>
  <c r="L20" i="4" s="1"/>
  <c r="G14" i="8"/>
  <c r="L14" i="8" s="1"/>
  <c r="E8" i="8"/>
  <c r="J8" i="8" s="1"/>
  <c r="G3" i="2"/>
  <c r="M3" i="2" s="1"/>
  <c r="G49" i="6"/>
  <c r="L49" i="6" s="1"/>
  <c r="G24" i="4"/>
  <c r="L24" i="4" s="1"/>
  <c r="H15" i="6"/>
  <c r="M15" i="6" s="1"/>
  <c r="G28" i="5"/>
  <c r="L28" i="5" s="1"/>
  <c r="H7" i="4"/>
  <c r="M7" i="4" s="1"/>
  <c r="H41" i="6"/>
  <c r="M41" i="6" s="1"/>
  <c r="E26" i="8"/>
  <c r="J26" i="8" s="1"/>
  <c r="H24" i="4"/>
  <c r="M24" i="4" s="1"/>
  <c r="E17" i="8"/>
  <c r="J17" i="8" s="1"/>
  <c r="H3" i="5"/>
  <c r="M3" i="5" s="1"/>
  <c r="G20" i="6"/>
  <c r="L20" i="6" s="1"/>
  <c r="H7" i="5"/>
  <c r="M7" i="5" s="1"/>
  <c r="E23" i="8"/>
  <c r="J23" i="8" s="1"/>
  <c r="H12" i="5"/>
  <c r="M12" i="5" s="1"/>
  <c r="F23" i="8"/>
  <c r="K23" i="8" s="1"/>
  <c r="G42" i="6"/>
  <c r="L42" i="6" s="1"/>
  <c r="H34" i="5"/>
  <c r="M34" i="5" s="1"/>
  <c r="H14" i="8"/>
  <c r="M14" i="8" s="1"/>
  <c r="F8" i="8"/>
  <c r="K8" i="8" s="1"/>
  <c r="H13" i="6"/>
  <c r="M13" i="6" s="1"/>
  <c r="G19" i="5"/>
  <c r="L19" i="5" s="1"/>
  <c r="G41" i="4"/>
  <c r="L41" i="4" s="1"/>
  <c r="F23" i="4"/>
  <c r="K23" i="4" s="1"/>
  <c r="E32" i="5"/>
  <c r="J32" i="5" s="1"/>
  <c r="F3" i="4"/>
  <c r="K3" i="4" s="1"/>
  <c r="E48" i="6"/>
  <c r="J48" i="6" s="1"/>
  <c r="F25" i="5"/>
  <c r="K25" i="5" s="1"/>
  <c r="F28" i="6"/>
  <c r="K28" i="6" s="1"/>
  <c r="E3" i="4"/>
  <c r="J3" i="4" s="1"/>
  <c r="F41" i="6"/>
  <c r="K41" i="6" s="1"/>
  <c r="E51" i="6"/>
  <c r="J51" i="6" s="1"/>
  <c r="E47" i="6"/>
  <c r="J47" i="6" s="1"/>
  <c r="E43" i="6"/>
  <c r="J43" i="6" s="1"/>
  <c r="E39" i="6"/>
  <c r="J39" i="6" s="1"/>
  <c r="E35" i="6"/>
  <c r="J35" i="6" s="1"/>
  <c r="E31" i="6"/>
  <c r="J31" i="6" s="1"/>
  <c r="E27" i="6"/>
  <c r="J27" i="6" s="1"/>
  <c r="E23" i="6"/>
  <c r="J23" i="6" s="1"/>
  <c r="E19" i="6"/>
  <c r="J19" i="6" s="1"/>
  <c r="E11" i="6"/>
  <c r="J11" i="6" s="1"/>
  <c r="E7" i="6"/>
  <c r="J7" i="6" s="1"/>
  <c r="E31" i="5"/>
  <c r="J31" i="5" s="1"/>
  <c r="E23" i="5"/>
  <c r="J23" i="5" s="1"/>
  <c r="E19" i="5"/>
  <c r="J19" i="5" s="1"/>
  <c r="E15" i="5"/>
  <c r="J15" i="5" s="1"/>
  <c r="E11" i="5"/>
  <c r="J11" i="5" s="1"/>
  <c r="E38" i="4"/>
  <c r="J38" i="4" s="1"/>
  <c r="E34" i="4"/>
  <c r="J34" i="4" s="1"/>
  <c r="E26" i="4"/>
  <c r="J26" i="4" s="1"/>
  <c r="E21" i="4"/>
  <c r="J21" i="4" s="1"/>
  <c r="E13" i="4"/>
  <c r="J13" i="4" s="1"/>
  <c r="F51" i="6"/>
  <c r="K51" i="6" s="1"/>
  <c r="F47" i="6"/>
  <c r="K47" i="6" s="1"/>
  <c r="F43" i="6"/>
  <c r="K43" i="6" s="1"/>
  <c r="F35" i="6"/>
  <c r="K35" i="6" s="1"/>
  <c r="F27" i="6"/>
  <c r="K27" i="6" s="1"/>
  <c r="F23" i="6"/>
  <c r="K23" i="6" s="1"/>
  <c r="F15" i="6"/>
  <c r="K15" i="6" s="1"/>
  <c r="F7" i="6"/>
  <c r="K7" i="6" s="1"/>
  <c r="F31" i="5"/>
  <c r="K31" i="5" s="1"/>
  <c r="F23" i="5"/>
  <c r="K23" i="5" s="1"/>
  <c r="F15" i="5"/>
  <c r="K15" i="5" s="1"/>
  <c r="F11" i="5"/>
  <c r="K11" i="5" s="1"/>
  <c r="F3" i="5"/>
  <c r="K3" i="5" s="1"/>
  <c r="F34" i="4"/>
  <c r="K34" i="4" s="1"/>
  <c r="F26" i="4"/>
  <c r="K26" i="4" s="1"/>
  <c r="F17" i="4"/>
  <c r="K17" i="4" s="1"/>
  <c r="F9" i="4"/>
  <c r="K9" i="4" s="1"/>
  <c r="E3" i="5"/>
  <c r="J3" i="5" s="1"/>
  <c r="E5" i="4"/>
  <c r="J5" i="4" s="1"/>
  <c r="E54" i="6"/>
  <c r="J54" i="6" s="1"/>
  <c r="E46" i="6"/>
  <c r="J46" i="6" s="1"/>
  <c r="E38" i="6"/>
  <c r="J38" i="6" s="1"/>
  <c r="E30" i="6"/>
  <c r="J30" i="6" s="1"/>
  <c r="E22" i="6"/>
  <c r="J22" i="6" s="1"/>
  <c r="E14" i="6"/>
  <c r="J14" i="6" s="1"/>
  <c r="E6" i="6"/>
  <c r="J6" i="6" s="1"/>
  <c r="E30" i="5"/>
  <c r="J30" i="5" s="1"/>
  <c r="E26" i="5"/>
  <c r="J26" i="5" s="1"/>
  <c r="E18" i="5"/>
  <c r="J18" i="5" s="1"/>
  <c r="E14" i="5"/>
  <c r="J14" i="5" s="1"/>
  <c r="E6" i="5"/>
  <c r="J6" i="5" s="1"/>
  <c r="E37" i="4"/>
  <c r="J37" i="4" s="1"/>
  <c r="E20" i="4"/>
  <c r="J20" i="4" s="1"/>
  <c r="E12" i="4"/>
  <c r="J12" i="4" s="1"/>
  <c r="F54" i="6"/>
  <c r="K54" i="6" s="1"/>
  <c r="F46" i="6"/>
  <c r="K46" i="6" s="1"/>
  <c r="F34" i="6"/>
  <c r="K34" i="6" s="1"/>
  <c r="F26" i="6"/>
  <c r="K26" i="6" s="1"/>
  <c r="F18" i="6"/>
  <c r="K18" i="6" s="1"/>
  <c r="F10" i="6"/>
  <c r="K10" i="6" s="1"/>
  <c r="F34" i="5"/>
  <c r="K34" i="5" s="1"/>
  <c r="F26" i="5"/>
  <c r="K26" i="5" s="1"/>
  <c r="F14" i="5"/>
  <c r="K14" i="5" s="1"/>
  <c r="F41" i="4"/>
  <c r="K41" i="4" s="1"/>
  <c r="F33" i="4"/>
  <c r="K33" i="4" s="1"/>
  <c r="F29" i="4"/>
  <c r="K29" i="4" s="1"/>
  <c r="F20" i="4"/>
  <c r="K20" i="4" s="1"/>
  <c r="F16" i="4"/>
  <c r="K16" i="4" s="1"/>
  <c r="F8" i="4"/>
  <c r="K8" i="4" s="1"/>
  <c r="E22" i="5"/>
  <c r="J22" i="5" s="1"/>
  <c r="E8" i="4"/>
  <c r="J8" i="4" s="1"/>
  <c r="E4" i="4"/>
  <c r="J4" i="4" s="1"/>
  <c r="E49" i="6"/>
  <c r="J49" i="6" s="1"/>
  <c r="E45" i="6"/>
  <c r="J45" i="6" s="1"/>
  <c r="E41" i="6"/>
  <c r="J41" i="6" s="1"/>
  <c r="E33" i="6"/>
  <c r="J33" i="6" s="1"/>
  <c r="E25" i="6"/>
  <c r="J25" i="6" s="1"/>
  <c r="E17" i="6"/>
  <c r="J17" i="6" s="1"/>
  <c r="E5" i="6"/>
  <c r="J5" i="6" s="1"/>
  <c r="E29" i="5"/>
  <c r="J29" i="5" s="1"/>
  <c r="E55" i="6"/>
  <c r="J55" i="6" s="1"/>
  <c r="E15" i="6"/>
  <c r="J15" i="6" s="1"/>
  <c r="E27" i="5"/>
  <c r="J27" i="5" s="1"/>
  <c r="E7" i="5"/>
  <c r="J7" i="5" s="1"/>
  <c r="E30" i="4"/>
  <c r="J30" i="4" s="1"/>
  <c r="E17" i="4"/>
  <c r="J17" i="4" s="1"/>
  <c r="F55" i="6"/>
  <c r="K55" i="6" s="1"/>
  <c r="F39" i="6"/>
  <c r="K39" i="6" s="1"/>
  <c r="F31" i="6"/>
  <c r="K31" i="6" s="1"/>
  <c r="F19" i="6"/>
  <c r="K19" i="6" s="1"/>
  <c r="F11" i="6"/>
  <c r="K11" i="6" s="1"/>
  <c r="F3" i="6"/>
  <c r="K3" i="6" s="1"/>
  <c r="F27" i="5"/>
  <c r="K27" i="5" s="1"/>
  <c r="F19" i="5"/>
  <c r="K19" i="5" s="1"/>
  <c r="F7" i="5"/>
  <c r="K7" i="5" s="1"/>
  <c r="F38" i="4"/>
  <c r="K38" i="4" s="1"/>
  <c r="F30" i="4"/>
  <c r="K30" i="4" s="1"/>
  <c r="F21" i="4"/>
  <c r="K21" i="4" s="1"/>
  <c r="F13" i="4"/>
  <c r="K13" i="4" s="1"/>
  <c r="F5" i="4"/>
  <c r="K5" i="4" s="1"/>
  <c r="E3" i="6"/>
  <c r="J3" i="6" s="1"/>
  <c r="E9" i="4"/>
  <c r="J9" i="4" s="1"/>
  <c r="E50" i="6"/>
  <c r="J50" i="6" s="1"/>
  <c r="E42" i="6"/>
  <c r="J42" i="6" s="1"/>
  <c r="E34" i="6"/>
  <c r="J34" i="6" s="1"/>
  <c r="E26" i="6"/>
  <c r="J26" i="6" s="1"/>
  <c r="E18" i="6"/>
  <c r="J18" i="6" s="1"/>
  <c r="E10" i="6"/>
  <c r="J10" i="6" s="1"/>
  <c r="E34" i="5"/>
  <c r="J34" i="5" s="1"/>
  <c r="F22" i="5"/>
  <c r="K22" i="5" s="1"/>
  <c r="E10" i="5"/>
  <c r="J10" i="5" s="1"/>
  <c r="E41" i="4"/>
  <c r="J41" i="4" s="1"/>
  <c r="E33" i="4"/>
  <c r="J33" i="4" s="1"/>
  <c r="E29" i="4"/>
  <c r="J29" i="4" s="1"/>
  <c r="E25" i="4"/>
  <c r="J25" i="4" s="1"/>
  <c r="E16" i="4"/>
  <c r="J16" i="4" s="1"/>
  <c r="F50" i="6"/>
  <c r="K50" i="6" s="1"/>
  <c r="F42" i="6"/>
  <c r="K42" i="6" s="1"/>
  <c r="F38" i="6"/>
  <c r="K38" i="6" s="1"/>
  <c r="F30" i="6"/>
  <c r="K30" i="6" s="1"/>
  <c r="F22" i="6"/>
  <c r="K22" i="6" s="1"/>
  <c r="F14" i="6"/>
  <c r="K14" i="6" s="1"/>
  <c r="F6" i="6"/>
  <c r="K6" i="6" s="1"/>
  <c r="F30" i="5"/>
  <c r="K30" i="5" s="1"/>
  <c r="F18" i="5"/>
  <c r="K18" i="5" s="1"/>
  <c r="F10" i="5"/>
  <c r="K10" i="5" s="1"/>
  <c r="F6" i="5"/>
  <c r="K6" i="5" s="1"/>
  <c r="F37" i="4"/>
  <c r="K37" i="4" s="1"/>
  <c r="F25" i="4"/>
  <c r="K25" i="4" s="1"/>
  <c r="F12" i="4"/>
  <c r="K12" i="4" s="1"/>
  <c r="F4" i="4"/>
  <c r="K4" i="4" s="1"/>
  <c r="E53" i="6"/>
  <c r="J53" i="6" s="1"/>
  <c r="E37" i="6"/>
  <c r="J37" i="6" s="1"/>
  <c r="E29" i="6"/>
  <c r="J29" i="6" s="1"/>
  <c r="E21" i="6"/>
  <c r="J21" i="6" s="1"/>
  <c r="E13" i="6"/>
  <c r="J13" i="6" s="1"/>
  <c r="E9" i="6"/>
  <c r="J9" i="6" s="1"/>
  <c r="E33" i="5"/>
  <c r="J33" i="5" s="1"/>
  <c r="E25" i="5"/>
  <c r="J25" i="5" s="1"/>
  <c r="E17" i="5"/>
  <c r="J17" i="5" s="1"/>
  <c r="F15" i="4"/>
  <c r="K15" i="4" s="1"/>
  <c r="F40" i="4"/>
  <c r="K40" i="4" s="1"/>
  <c r="F13" i="5"/>
  <c r="K13" i="5" s="1"/>
  <c r="F8" i="6"/>
  <c r="K8" i="6" s="1"/>
  <c r="E28" i="6"/>
  <c r="J28" i="6" s="1"/>
  <c r="F10" i="4"/>
  <c r="K10" i="4" s="1"/>
  <c r="E15" i="4"/>
  <c r="J15" i="4" s="1"/>
  <c r="E28" i="4"/>
  <c r="J28" i="4" s="1"/>
  <c r="E40" i="4"/>
  <c r="J40" i="4" s="1"/>
  <c r="E13" i="5"/>
  <c r="J13" i="5" s="1"/>
  <c r="F33" i="5"/>
  <c r="K33" i="5" s="1"/>
  <c r="F36" i="6"/>
  <c r="K36" i="6" s="1"/>
  <c r="F49" i="6"/>
  <c r="K49" i="6" s="1"/>
  <c r="E22" i="4"/>
  <c r="J22" i="4" s="1"/>
  <c r="E8" i="5"/>
  <c r="J8" i="5" s="1"/>
  <c r="F16" i="6"/>
  <c r="K16" i="6" s="1"/>
  <c r="E36" i="6"/>
  <c r="J36" i="6" s="1"/>
  <c r="E36" i="4"/>
  <c r="J36" i="4" s="1"/>
  <c r="F21" i="5"/>
  <c r="K21" i="5" s="1"/>
  <c r="E16" i="6"/>
  <c r="J16" i="6" s="1"/>
  <c r="F24" i="4"/>
  <c r="K24" i="4" s="1"/>
  <c r="F9" i="5"/>
  <c r="K9" i="5" s="1"/>
  <c r="E28" i="5"/>
  <c r="J28" i="5" s="1"/>
  <c r="E44" i="6"/>
  <c r="J44" i="6" s="1"/>
  <c r="F18" i="4"/>
  <c r="K18" i="4" s="1"/>
  <c r="F31" i="4"/>
  <c r="K31" i="4" s="1"/>
  <c r="E9" i="5"/>
  <c r="J9" i="5" s="1"/>
  <c r="F16" i="5"/>
  <c r="K16" i="5" s="1"/>
  <c r="F17" i="6"/>
  <c r="K17" i="6" s="1"/>
  <c r="E24" i="6"/>
  <c r="J24" i="6" s="1"/>
  <c r="E18" i="4"/>
  <c r="J18" i="4" s="1"/>
  <c r="E4" i="5"/>
  <c r="J4" i="5" s="1"/>
  <c r="F29" i="5"/>
  <c r="K29" i="5" s="1"/>
  <c r="E52" i="6"/>
  <c r="J52" i="6" s="1"/>
  <c r="F12" i="6"/>
  <c r="K12" i="6" s="1"/>
  <c r="E32" i="6"/>
  <c r="J32" i="6" s="1"/>
  <c r="F19" i="4"/>
  <c r="K19" i="4" s="1"/>
  <c r="F5" i="5"/>
  <c r="K5" i="5" s="1"/>
  <c r="F24" i="5"/>
  <c r="K24" i="5" s="1"/>
  <c r="E12" i="6"/>
  <c r="J12" i="6" s="1"/>
  <c r="F53" i="6"/>
  <c r="K53" i="6" s="1"/>
  <c r="F14" i="4"/>
  <c r="K14" i="4" s="1"/>
  <c r="E24" i="5"/>
  <c r="J24" i="5" s="1"/>
  <c r="F20" i="6"/>
  <c r="K20" i="6" s="1"/>
  <c r="F33" i="6"/>
  <c r="K33" i="6" s="1"/>
  <c r="E40" i="6"/>
  <c r="J40" i="6" s="1"/>
  <c r="F28" i="4"/>
  <c r="K28" i="4" s="1"/>
  <c r="F20" i="5"/>
  <c r="K20" i="5" s="1"/>
  <c r="F21" i="6"/>
  <c r="K21" i="6" s="1"/>
  <c r="F22" i="4"/>
  <c r="K22" i="4" s="1"/>
  <c r="F35" i="4"/>
  <c r="K35" i="4" s="1"/>
  <c r="F8" i="5"/>
  <c r="K8" i="5" s="1"/>
  <c r="E20" i="5"/>
  <c r="J20" i="5" s="1"/>
  <c r="E8" i="6"/>
  <c r="J8" i="6" s="1"/>
  <c r="E35" i="4"/>
  <c r="J35" i="4" s="1"/>
  <c r="F29" i="6"/>
  <c r="K29" i="6" s="1"/>
  <c r="E11" i="4"/>
  <c r="J11" i="4" s="1"/>
  <c r="F28" i="5"/>
  <c r="K28" i="5" s="1"/>
  <c r="F9" i="6"/>
  <c r="K9" i="6" s="1"/>
  <c r="F44" i="6"/>
  <c r="K44" i="6" s="1"/>
  <c r="F11" i="4"/>
  <c r="K11" i="4" s="1"/>
  <c r="F36" i="4"/>
  <c r="K36" i="4" s="1"/>
  <c r="E21" i="5"/>
  <c r="J21" i="5" s="1"/>
  <c r="F24" i="6"/>
  <c r="K24" i="6" s="1"/>
  <c r="F37" i="6"/>
  <c r="K37" i="6" s="1"/>
  <c r="E24" i="4"/>
  <c r="J24" i="4" s="1"/>
  <c r="F4" i="5"/>
  <c r="K4" i="5" s="1"/>
  <c r="F4" i="6"/>
  <c r="K4" i="6" s="1"/>
  <c r="F52" i="6"/>
  <c r="K52" i="6" s="1"/>
  <c r="F6" i="4"/>
  <c r="K6" i="4" s="1"/>
  <c r="E31" i="4"/>
  <c r="J31" i="4" s="1"/>
  <c r="E16" i="5"/>
  <c r="J16" i="5" s="1"/>
  <c r="E4" i="6"/>
  <c r="J4" i="6" s="1"/>
  <c r="F32" i="6"/>
  <c r="K32" i="6" s="1"/>
  <c r="F45" i="6"/>
  <c r="K45" i="6" s="1"/>
  <c r="F25" i="6"/>
  <c r="K25" i="6" s="1"/>
  <c r="E7" i="4"/>
  <c r="J7" i="4" s="1"/>
  <c r="F32" i="4"/>
  <c r="K32" i="4" s="1"/>
  <c r="F17" i="5"/>
  <c r="K17" i="5" s="1"/>
  <c r="F5" i="6"/>
  <c r="K5" i="6" s="1"/>
  <c r="F40" i="6"/>
  <c r="K40" i="6" s="1"/>
  <c r="F7" i="4"/>
  <c r="K7" i="4" s="1"/>
  <c r="E19" i="4"/>
  <c r="J19" i="4" s="1"/>
  <c r="F27" i="4"/>
  <c r="K27" i="4" s="1"/>
  <c r="E32" i="4"/>
  <c r="J32" i="4" s="1"/>
  <c r="F39" i="4"/>
  <c r="K39" i="4" s="1"/>
  <c r="E5" i="5"/>
  <c r="J5" i="5" s="1"/>
  <c r="F12" i="5"/>
  <c r="K12" i="5" s="1"/>
  <c r="E14" i="4"/>
  <c r="J14" i="4" s="1"/>
  <c r="E27" i="4"/>
  <c r="J27" i="4" s="1"/>
  <c r="E39" i="4"/>
  <c r="J39" i="4" s="1"/>
  <c r="E12" i="5"/>
  <c r="J12" i="5" s="1"/>
  <c r="F32" i="5"/>
  <c r="K32" i="5" s="1"/>
  <c r="F13" i="6"/>
  <c r="K13" i="6" s="1"/>
  <c r="E20" i="6"/>
  <c r="J20" i="6" s="1"/>
  <c r="F48" i="6"/>
  <c r="K48" i="6" s="1"/>
  <c r="E3" i="2"/>
  <c r="K3" i="2" s="1"/>
  <c r="E6" i="4"/>
  <c r="J6" i="4" s="1"/>
  <c r="E10" i="4"/>
  <c r="J10" i="4" s="1"/>
  <c r="F7" i="7" l="1"/>
  <c r="L7" i="7" s="1"/>
  <c r="E7" i="7"/>
  <c r="K7" i="7" s="1"/>
  <c r="D7" i="7"/>
  <c r="J7" i="7" s="1"/>
  <c r="C7" i="7"/>
  <c r="C6" i="7"/>
  <c r="F6" i="7"/>
  <c r="L6" i="7" s="1"/>
  <c r="D6" i="7"/>
  <c r="J6" i="7" s="1"/>
  <c r="E6" i="7"/>
  <c r="K6" i="7" s="1"/>
  <c r="F3" i="7"/>
  <c r="D4" i="7"/>
  <c r="C3" i="7"/>
  <c r="E4" i="7"/>
  <c r="D5" i="7"/>
  <c r="D3" i="7"/>
  <c r="D8" i="7" s="1"/>
  <c r="C5" i="7"/>
  <c r="E3" i="7"/>
  <c r="C4" i="7"/>
  <c r="F4" i="7"/>
  <c r="E5" i="7"/>
  <c r="F5" i="7"/>
  <c r="E8" i="7" l="1"/>
  <c r="C8" i="7"/>
  <c r="L3" i="7"/>
  <c r="L8" i="7" s="1"/>
  <c r="F8" i="7"/>
  <c r="I7" i="7"/>
  <c r="H7" i="7"/>
  <c r="N7" i="7" s="1"/>
  <c r="H5" i="7"/>
  <c r="H3" i="7"/>
  <c r="H4" i="7"/>
  <c r="H6" i="7"/>
  <c r="N6" i="7" s="1"/>
  <c r="I3" i="7"/>
  <c r="K3" i="7"/>
  <c r="K8" i="7" s="1"/>
  <c r="J3" i="7"/>
  <c r="J8" i="7" s="1"/>
  <c r="I6" i="7"/>
  <c r="I8" i="7" l="1"/>
  <c r="H8" i="7"/>
  <c r="N3" i="7"/>
  <c r="N8" i="7" s="1"/>
</calcChain>
</file>

<file path=xl/sharedStrings.xml><?xml version="1.0" encoding="utf-8"?>
<sst xmlns="http://schemas.openxmlformats.org/spreadsheetml/2006/main" count="1222" uniqueCount="89">
  <si>
    <t>Odkud</t>
  </si>
  <si>
    <t>Kam</t>
  </si>
  <si>
    <t>ID</t>
  </si>
  <si>
    <t>Ledeč nad Sázavou</t>
  </si>
  <si>
    <t>Zruč nad Sázavou</t>
  </si>
  <si>
    <t>Havlíčkův Brod</t>
  </si>
  <si>
    <t>Nové Město na Moravě</t>
  </si>
  <si>
    <t>Žďár nad Sázavou</t>
  </si>
  <si>
    <t>Humpolec</t>
  </si>
  <si>
    <t>[27]</t>
  </si>
  <si>
    <t>Velké Meziříčí zastávka</t>
  </si>
  <si>
    <t>Velké Meziříčí</t>
  </si>
  <si>
    <t>Vlak</t>
  </si>
  <si>
    <t>Omezení</t>
  </si>
  <si>
    <t>Provozních dnů</t>
  </si>
  <si>
    <t>Roční dopravní výkon (km)</t>
  </si>
  <si>
    <t>X</t>
  </si>
  <si>
    <t>km Vysočina</t>
  </si>
  <si>
    <t>km SČK</t>
  </si>
  <si>
    <t>Označení</t>
  </si>
  <si>
    <t>[25]</t>
  </si>
  <si>
    <t>[28]</t>
  </si>
  <si>
    <t>So+</t>
  </si>
  <si>
    <t>Ne+</t>
  </si>
  <si>
    <t>Po+</t>
  </si>
  <si>
    <t>km/den</t>
  </si>
  <si>
    <t>Vysočina</t>
  </si>
  <si>
    <t>SČK</t>
  </si>
  <si>
    <t>denně</t>
  </si>
  <si>
    <t>Vozidlo</t>
  </si>
  <si>
    <t>Tratě</t>
  </si>
  <si>
    <t>BEMU</t>
  </si>
  <si>
    <t>250+257</t>
  </si>
  <si>
    <t>237+250+256</t>
  </si>
  <si>
    <t>Celkem</t>
  </si>
  <si>
    <t>Dopravní výkony za provozní soubor</t>
  </si>
  <si>
    <t>Dopravní výkony za trať/tratě</t>
  </si>
  <si>
    <t>Sedlejov</t>
  </si>
  <si>
    <t>Dačice město</t>
  </si>
  <si>
    <t>Dačice</t>
  </si>
  <si>
    <t>Slavonice</t>
  </si>
  <si>
    <t>Jihlava město</t>
  </si>
  <si>
    <t>Hlinsko v Čechách</t>
  </si>
  <si>
    <t>Telč</t>
  </si>
  <si>
    <t>Dobronín</t>
  </si>
  <si>
    <t>km JČK</t>
  </si>
  <si>
    <t>km PK</t>
  </si>
  <si>
    <t>JČK</t>
  </si>
  <si>
    <t>PK</t>
  </si>
  <si>
    <t>Jihlava</t>
  </si>
  <si>
    <t>238+225+227</t>
  </si>
  <si>
    <t>230+238+225</t>
  </si>
  <si>
    <t>Světlá nad Sázavou</t>
  </si>
  <si>
    <t>Kolín</t>
  </si>
  <si>
    <t>Čáslav</t>
  </si>
  <si>
    <t>Horní Cerekev</t>
  </si>
  <si>
    <t>Pá+</t>
  </si>
  <si>
    <t>Pá-Ne+</t>
  </si>
  <si>
    <t>Brno hl.n.</t>
  </si>
  <si>
    <t>Třebíč</t>
  </si>
  <si>
    <t>Zastávka u Brna</t>
  </si>
  <si>
    <t>Rapotice</t>
  </si>
  <si>
    <t>Náměšť nad Oslavou</t>
  </si>
  <si>
    <t>km JMK</t>
  </si>
  <si>
    <t>JMK</t>
  </si>
  <si>
    <t>Hlinsko v Č.</t>
  </si>
  <si>
    <t>Poznámka</t>
  </si>
  <si>
    <t>Přes Havlíčkův Brod stan. Tunel</t>
  </si>
  <si>
    <t>PáSo+</t>
  </si>
  <si>
    <t>Nedvědice</t>
  </si>
  <si>
    <t>Tišnov</t>
  </si>
  <si>
    <t>Bystřice nad Pernštejnem</t>
  </si>
  <si>
    <t>Znojmo</t>
  </si>
  <si>
    <t>Po-Čt</t>
  </si>
  <si>
    <t>Pelhřimov</t>
  </si>
  <si>
    <t>Tábor</t>
  </si>
  <si>
    <t>Batelov</t>
  </si>
  <si>
    <t>Pacov</t>
  </si>
  <si>
    <t>Kostelec u Jihlavy</t>
  </si>
  <si>
    <t>Okříšky</t>
  </si>
  <si>
    <t>Moravské Budějovice</t>
  </si>
  <si>
    <t>Jemnice</t>
  </si>
  <si>
    <t>[25] RL</t>
  </si>
  <si>
    <t>Studenec</t>
  </si>
  <si>
    <t>Křižanov</t>
  </si>
  <si>
    <t>Vlkov-Osová</t>
  </si>
  <si>
    <t>suma</t>
  </si>
  <si>
    <t>EMU130-MF</t>
  </si>
  <si>
    <t>EMU140-neMF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</si>
</sst>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1" fillId="0" borderId="7" xfId="0" applyNumberFormat="1" applyFont="1" applyBorder="1" applyAlignment="1">
      <alignment horizontal="center" wrapText="1"/>
    </xf>
    <xf numFmtId="164" fontId="1" fillId="0" borderId="8" xfId="0" applyNumberFormat="1" applyFont="1" applyBorder="1" applyAlignment="1">
      <alignment horizontal="center" wrapText="1"/>
    </xf>
    <xf numFmtId="0" fontId="0" fillId="0" borderId="13" xfId="0" applyBorder="1"/>
    <xf numFmtId="164" fontId="0" fillId="0" borderId="14" xfId="0" applyNumberFormat="1" applyBorder="1"/>
    <xf numFmtId="0" fontId="0" fillId="0" borderId="15" xfId="0" applyBorder="1"/>
    <xf numFmtId="164" fontId="0" fillId="0" borderId="16" xfId="0" applyNumberFormat="1" applyBorder="1"/>
    <xf numFmtId="0" fontId="0" fillId="0" borderId="6" xfId="0" applyBorder="1"/>
    <xf numFmtId="0" fontId="0" fillId="0" borderId="7" xfId="0" applyBorder="1"/>
    <xf numFmtId="164" fontId="0" fillId="0" borderId="7" xfId="0" applyNumberFormat="1" applyBorder="1"/>
    <xf numFmtId="164" fontId="0" fillId="0" borderId="8" xfId="0" applyNumberFormat="1" applyBorder="1"/>
    <xf numFmtId="164" fontId="1" fillId="0" borderId="12" xfId="0" applyNumberFormat="1" applyFont="1" applyBorder="1" applyAlignment="1">
      <alignment horizontal="center" wrapText="1"/>
    </xf>
    <xf numFmtId="164" fontId="1" fillId="0" borderId="4" xfId="0" applyNumberFormat="1" applyFont="1" applyBorder="1"/>
    <xf numFmtId="164" fontId="1" fillId="0" borderId="21" xfId="0" applyNumberFormat="1" applyFont="1" applyBorder="1" applyAlignment="1">
      <alignment horizontal="center" wrapText="1"/>
    </xf>
    <xf numFmtId="164" fontId="0" fillId="0" borderId="22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0" fontId="1" fillId="0" borderId="2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164" fontId="0" fillId="0" borderId="4" xfId="0" applyNumberFormat="1" applyBorder="1"/>
    <xf numFmtId="164" fontId="0" fillId="0" borderId="25" xfId="0" applyNumberFormat="1" applyBorder="1"/>
    <xf numFmtId="164" fontId="1" fillId="0" borderId="1" xfId="0" applyNumberFormat="1" applyFont="1" applyBorder="1"/>
    <xf numFmtId="164" fontId="1" fillId="0" borderId="28" xfId="0" applyNumberFormat="1" applyFont="1" applyBorder="1"/>
    <xf numFmtId="164" fontId="1" fillId="0" borderId="2" xfId="0" applyNumberFormat="1" applyFont="1" applyBorder="1"/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164" fontId="1" fillId="0" borderId="25" xfId="0" applyNumberFormat="1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" fillId="0" borderId="1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0" borderId="4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1" fillId="0" borderId="16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9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4.4" x14ac:dyDescent="0.3"/>
  <cols>
    <col min="1" max="1" width="19.44140625" bestFit="1" customWidth="1"/>
    <col min="2" max="2" width="21.6640625" bestFit="1" customWidth="1"/>
    <col min="3" max="3" width="35.109375" customWidth="1"/>
    <col min="4" max="5" width="11.6640625" style="2" customWidth="1"/>
    <col min="6" max="8" width="11.6640625" customWidth="1"/>
    <col min="9" max="9" width="20.77734375" customWidth="1"/>
  </cols>
  <sheetData>
    <row r="1" spans="1:9" s="1" customFormat="1" x14ac:dyDescent="0.3">
      <c r="A1" s="1" t="s">
        <v>0</v>
      </c>
      <c r="B1" s="1" t="s">
        <v>1</v>
      </c>
      <c r="C1" s="1" t="s">
        <v>2</v>
      </c>
      <c r="D1" s="3" t="s">
        <v>17</v>
      </c>
      <c r="E1" s="3" t="s">
        <v>18</v>
      </c>
      <c r="F1" s="1" t="s">
        <v>45</v>
      </c>
      <c r="G1" s="1" t="s">
        <v>46</v>
      </c>
      <c r="H1" s="1" t="s">
        <v>63</v>
      </c>
      <c r="I1" s="1" t="s">
        <v>66</v>
      </c>
    </row>
    <row r="2" spans="1:9" x14ac:dyDescent="0.3">
      <c r="A2" t="s">
        <v>3</v>
      </c>
      <c r="B2" t="s">
        <v>4</v>
      </c>
      <c r="C2" t="str">
        <f t="shared" ref="C2:C99" si="0">A2&amp;" – "&amp;B2</f>
        <v>Ledeč nad Sázavou – Zruč nad Sázavou</v>
      </c>
      <c r="D2" s="2">
        <v>8.9</v>
      </c>
      <c r="E2" s="2">
        <v>8.9</v>
      </c>
      <c r="F2" s="2">
        <v>0</v>
      </c>
      <c r="G2" s="2">
        <v>0</v>
      </c>
      <c r="H2" s="2">
        <v>0</v>
      </c>
    </row>
    <row r="3" spans="1:9" x14ac:dyDescent="0.3">
      <c r="A3" t="s">
        <v>5</v>
      </c>
      <c r="B3" t="s">
        <v>4</v>
      </c>
      <c r="C3" t="str">
        <f t="shared" si="0"/>
        <v>Havlíčkův Brod – Zruč nad Sázavou</v>
      </c>
      <c r="D3" s="2">
        <v>40.799999999999997</v>
      </c>
      <c r="E3" s="2">
        <v>8.9</v>
      </c>
      <c r="F3" s="2">
        <v>0</v>
      </c>
      <c r="G3" s="2">
        <v>0</v>
      </c>
      <c r="H3" s="2">
        <v>0</v>
      </c>
    </row>
    <row r="4" spans="1:9" x14ac:dyDescent="0.3">
      <c r="A4" t="s">
        <v>5</v>
      </c>
      <c r="B4" t="s">
        <v>3</v>
      </c>
      <c r="C4" t="str">
        <f t="shared" si="0"/>
        <v>Havlíčkův Brod – Ledeč nad Sázavou</v>
      </c>
      <c r="D4" s="2">
        <v>31.9</v>
      </c>
      <c r="E4" s="2">
        <v>0</v>
      </c>
      <c r="F4" s="2">
        <v>0</v>
      </c>
      <c r="G4" s="2">
        <v>0</v>
      </c>
      <c r="H4" s="2">
        <v>0</v>
      </c>
    </row>
    <row r="5" spans="1:9" x14ac:dyDescent="0.3">
      <c r="A5" t="s">
        <v>3</v>
      </c>
      <c r="B5" t="s">
        <v>5</v>
      </c>
      <c r="C5" t="str">
        <f t="shared" si="0"/>
        <v>Ledeč nad Sázavou – Havlíčkův Brod</v>
      </c>
      <c r="D5" s="2">
        <v>31.9</v>
      </c>
      <c r="E5" s="2">
        <v>0</v>
      </c>
      <c r="F5" s="2">
        <v>0</v>
      </c>
      <c r="G5" s="2">
        <v>0</v>
      </c>
      <c r="H5" s="2">
        <v>0</v>
      </c>
    </row>
    <row r="6" spans="1:9" x14ac:dyDescent="0.3">
      <c r="A6" t="s">
        <v>4</v>
      </c>
      <c r="B6" t="s">
        <v>5</v>
      </c>
      <c r="C6" t="str">
        <f t="shared" si="0"/>
        <v>Zruč nad Sázavou – Havlíčkův Brod</v>
      </c>
      <c r="D6" s="2">
        <v>40.799999999999997</v>
      </c>
      <c r="E6" s="2">
        <v>8.9</v>
      </c>
      <c r="F6" s="2">
        <v>0</v>
      </c>
      <c r="G6" s="2">
        <v>0</v>
      </c>
      <c r="H6" s="2">
        <v>0</v>
      </c>
    </row>
    <row r="7" spans="1:9" x14ac:dyDescent="0.3">
      <c r="A7" t="s">
        <v>4</v>
      </c>
      <c r="B7" t="s">
        <v>3</v>
      </c>
      <c r="C7" t="str">
        <f t="shared" si="0"/>
        <v>Zruč nad Sázavou – Ledeč nad Sázavou</v>
      </c>
      <c r="D7" s="2">
        <v>8.9</v>
      </c>
      <c r="E7" s="2">
        <v>8.9</v>
      </c>
      <c r="F7" s="2">
        <v>0</v>
      </c>
      <c r="G7" s="2">
        <v>0</v>
      </c>
      <c r="H7" s="2">
        <v>0</v>
      </c>
    </row>
    <row r="8" spans="1:9" x14ac:dyDescent="0.3">
      <c r="A8" t="s">
        <v>5</v>
      </c>
      <c r="B8" t="s">
        <v>6</v>
      </c>
      <c r="C8" t="str">
        <f t="shared" si="0"/>
        <v>Havlíčkův Brod – Nové Město na Moravě</v>
      </c>
      <c r="D8" s="2">
        <v>45.7</v>
      </c>
      <c r="E8" s="2">
        <v>0</v>
      </c>
      <c r="F8" s="2">
        <v>0</v>
      </c>
      <c r="G8" s="2">
        <v>0</v>
      </c>
      <c r="H8" s="2">
        <v>0</v>
      </c>
    </row>
    <row r="9" spans="1:9" x14ac:dyDescent="0.3">
      <c r="A9" t="s">
        <v>5</v>
      </c>
      <c r="B9" t="s">
        <v>7</v>
      </c>
      <c r="C9" t="str">
        <f t="shared" si="0"/>
        <v>Havlíčkův Brod – Žďár nad Sázavou</v>
      </c>
      <c r="D9" s="2">
        <v>32.1</v>
      </c>
      <c r="E9" s="2">
        <v>0</v>
      </c>
      <c r="F9" s="2">
        <v>0</v>
      </c>
      <c r="G9" s="2">
        <v>0</v>
      </c>
      <c r="H9" s="2">
        <v>0</v>
      </c>
    </row>
    <row r="10" spans="1:9" x14ac:dyDescent="0.3">
      <c r="A10" t="s">
        <v>7</v>
      </c>
      <c r="B10" t="s">
        <v>6</v>
      </c>
      <c r="C10" t="str">
        <f t="shared" si="0"/>
        <v>Žďár nad Sázavou – Nové Město na Moravě</v>
      </c>
      <c r="D10" s="2">
        <v>13.6</v>
      </c>
      <c r="E10" s="2">
        <v>0</v>
      </c>
      <c r="F10" s="2">
        <v>0</v>
      </c>
      <c r="G10" s="2">
        <v>0</v>
      </c>
      <c r="H10" s="2">
        <v>0</v>
      </c>
    </row>
    <row r="11" spans="1:9" x14ac:dyDescent="0.3">
      <c r="A11" t="s">
        <v>8</v>
      </c>
      <c r="B11" t="s">
        <v>6</v>
      </c>
      <c r="C11" t="str">
        <f t="shared" si="0"/>
        <v>Humpolec – Nové Město na Moravě</v>
      </c>
      <c r="D11" s="2">
        <v>70.900000000000006</v>
      </c>
      <c r="E11" s="2">
        <v>0</v>
      </c>
      <c r="F11" s="2">
        <v>0</v>
      </c>
      <c r="G11" s="2">
        <v>0</v>
      </c>
      <c r="H11" s="2">
        <v>0</v>
      </c>
    </row>
    <row r="12" spans="1:9" x14ac:dyDescent="0.3">
      <c r="A12" t="s">
        <v>8</v>
      </c>
      <c r="B12" t="s">
        <v>7</v>
      </c>
      <c r="C12" t="str">
        <f t="shared" si="0"/>
        <v>Humpolec – Žďár nad Sázavou</v>
      </c>
      <c r="D12" s="2">
        <v>57.3</v>
      </c>
      <c r="E12" s="2">
        <v>0</v>
      </c>
      <c r="F12" s="2">
        <v>0</v>
      </c>
      <c r="G12" s="2">
        <v>0</v>
      </c>
      <c r="H12" s="2">
        <v>0</v>
      </c>
    </row>
    <row r="13" spans="1:9" x14ac:dyDescent="0.3">
      <c r="A13" t="s">
        <v>8</v>
      </c>
      <c r="B13" t="s">
        <v>5</v>
      </c>
      <c r="C13" t="str">
        <f t="shared" si="0"/>
        <v>Humpolec – Havlíčkův Brod</v>
      </c>
      <c r="D13" s="2">
        <v>25.2</v>
      </c>
      <c r="E13" s="2">
        <v>0</v>
      </c>
      <c r="F13" s="2">
        <v>0</v>
      </c>
      <c r="G13" s="2">
        <v>0</v>
      </c>
      <c r="H13" s="2">
        <v>0</v>
      </c>
    </row>
    <row r="14" spans="1:9" x14ac:dyDescent="0.3">
      <c r="A14" t="s">
        <v>7</v>
      </c>
      <c r="B14" t="s">
        <v>5</v>
      </c>
      <c r="C14" t="str">
        <f t="shared" si="0"/>
        <v>Žďár nad Sázavou – Havlíčkův Brod</v>
      </c>
      <c r="D14" s="2">
        <v>32.1</v>
      </c>
      <c r="E14" s="2">
        <v>0</v>
      </c>
      <c r="F14" s="2">
        <v>0</v>
      </c>
      <c r="G14" s="2">
        <v>0</v>
      </c>
      <c r="H14" s="2">
        <v>0</v>
      </c>
    </row>
    <row r="15" spans="1:9" x14ac:dyDescent="0.3">
      <c r="A15" t="s">
        <v>6</v>
      </c>
      <c r="B15" t="s">
        <v>8</v>
      </c>
      <c r="C15" t="str">
        <f t="shared" si="0"/>
        <v>Nové Město na Moravě – Humpolec</v>
      </c>
      <c r="D15" s="2">
        <v>70.900000000000006</v>
      </c>
      <c r="E15" s="2">
        <v>0</v>
      </c>
      <c r="F15" s="2">
        <v>0</v>
      </c>
      <c r="G15" s="2">
        <v>0</v>
      </c>
      <c r="H15" s="2">
        <v>0</v>
      </c>
    </row>
    <row r="16" spans="1:9" x14ac:dyDescent="0.3">
      <c r="A16" t="s">
        <v>6</v>
      </c>
      <c r="B16" t="s">
        <v>5</v>
      </c>
      <c r="C16" t="str">
        <f t="shared" si="0"/>
        <v>Nové Město na Moravě – Havlíčkův Brod</v>
      </c>
      <c r="D16" s="2">
        <v>45.7</v>
      </c>
      <c r="E16" s="2">
        <v>0</v>
      </c>
      <c r="F16" s="2">
        <v>0</v>
      </c>
      <c r="G16" s="2">
        <v>0</v>
      </c>
      <c r="H16" s="2">
        <v>0</v>
      </c>
    </row>
    <row r="17" spans="1:9" x14ac:dyDescent="0.3">
      <c r="A17" t="s">
        <v>5</v>
      </c>
      <c r="B17" t="s">
        <v>8</v>
      </c>
      <c r="C17" t="str">
        <f t="shared" si="0"/>
        <v>Havlíčkův Brod – Humpolec</v>
      </c>
      <c r="D17" s="2">
        <v>25.2</v>
      </c>
      <c r="E17" s="2">
        <v>0</v>
      </c>
      <c r="F17" s="2">
        <v>0</v>
      </c>
      <c r="G17" s="2">
        <v>0</v>
      </c>
      <c r="H17" s="2">
        <v>0</v>
      </c>
    </row>
    <row r="18" spans="1:9" x14ac:dyDescent="0.3">
      <c r="A18" t="s">
        <v>6</v>
      </c>
      <c r="B18" t="s">
        <v>7</v>
      </c>
      <c r="C18" t="str">
        <f t="shared" si="0"/>
        <v>Nové Město na Moravě – Žďár nad Sázavou</v>
      </c>
      <c r="D18" s="2">
        <v>13.6</v>
      </c>
      <c r="E18" s="2">
        <v>0</v>
      </c>
      <c r="F18" s="2">
        <v>0</v>
      </c>
      <c r="G18" s="2">
        <v>0</v>
      </c>
      <c r="H18" s="2">
        <v>0</v>
      </c>
    </row>
    <row r="19" spans="1:9" x14ac:dyDescent="0.3">
      <c r="A19" t="s">
        <v>7</v>
      </c>
      <c r="B19" t="s">
        <v>8</v>
      </c>
      <c r="C19" t="str">
        <f t="shared" si="0"/>
        <v>Žďár nad Sázavou – Humpolec</v>
      </c>
      <c r="D19" s="2">
        <v>57.3</v>
      </c>
      <c r="E19" s="2">
        <v>0</v>
      </c>
      <c r="F19" s="2">
        <v>0</v>
      </c>
      <c r="G19" s="2">
        <v>0</v>
      </c>
      <c r="H19" s="2">
        <v>0</v>
      </c>
    </row>
    <row r="20" spans="1:9" x14ac:dyDescent="0.3">
      <c r="A20" t="s">
        <v>10</v>
      </c>
      <c r="B20" t="s">
        <v>7</v>
      </c>
      <c r="C20" t="str">
        <f t="shared" si="0"/>
        <v>Velké Meziříčí zastávka – Žďár nad Sázavou</v>
      </c>
      <c r="D20" s="2">
        <v>35.799999999999997</v>
      </c>
      <c r="E20" s="2">
        <v>0</v>
      </c>
      <c r="F20" s="2">
        <v>0</v>
      </c>
      <c r="G20" s="2">
        <v>0</v>
      </c>
      <c r="H20" s="2">
        <v>0</v>
      </c>
    </row>
    <row r="21" spans="1:9" x14ac:dyDescent="0.3">
      <c r="A21" t="s">
        <v>10</v>
      </c>
      <c r="B21" t="s">
        <v>11</v>
      </c>
      <c r="C21" t="str">
        <f t="shared" si="0"/>
        <v>Velké Meziříčí zastávka – Velké Meziříčí</v>
      </c>
      <c r="D21" s="2">
        <v>1.2</v>
      </c>
      <c r="E21" s="2">
        <v>0</v>
      </c>
      <c r="F21" s="2">
        <v>0</v>
      </c>
      <c r="G21" s="2">
        <v>0</v>
      </c>
      <c r="H21" s="2">
        <v>0</v>
      </c>
    </row>
    <row r="22" spans="1:9" x14ac:dyDescent="0.3">
      <c r="A22" t="s">
        <v>11</v>
      </c>
      <c r="B22" t="s">
        <v>7</v>
      </c>
      <c r="C22" t="str">
        <f t="shared" si="0"/>
        <v>Velké Meziříčí – Žďár nad Sázavou</v>
      </c>
      <c r="D22" s="2">
        <v>34.6</v>
      </c>
      <c r="E22" s="2">
        <v>0</v>
      </c>
      <c r="F22" s="2">
        <v>0</v>
      </c>
      <c r="G22" s="2">
        <v>0</v>
      </c>
      <c r="H22" s="2">
        <v>0</v>
      </c>
    </row>
    <row r="23" spans="1:9" x14ac:dyDescent="0.3">
      <c r="A23" t="s">
        <v>7</v>
      </c>
      <c r="B23" t="s">
        <v>10</v>
      </c>
      <c r="C23" t="str">
        <f t="shared" si="0"/>
        <v>Žďár nad Sázavou – Velké Meziříčí zastávka</v>
      </c>
      <c r="D23" s="2">
        <v>35.799999999999997</v>
      </c>
      <c r="E23" s="2">
        <v>0</v>
      </c>
      <c r="F23" s="2">
        <v>0</v>
      </c>
      <c r="G23" s="2">
        <v>0</v>
      </c>
      <c r="H23" s="2">
        <v>0</v>
      </c>
    </row>
    <row r="24" spans="1:9" x14ac:dyDescent="0.3">
      <c r="A24" t="s">
        <v>7</v>
      </c>
      <c r="B24" t="s">
        <v>11</v>
      </c>
      <c r="C24" t="str">
        <f t="shared" si="0"/>
        <v>Žďár nad Sázavou – Velké Meziříčí</v>
      </c>
      <c r="D24" s="2">
        <v>34.6</v>
      </c>
      <c r="E24" s="2">
        <v>0</v>
      </c>
      <c r="F24" s="2">
        <v>0</v>
      </c>
      <c r="G24" s="2">
        <v>0</v>
      </c>
      <c r="H24" s="2">
        <v>0</v>
      </c>
    </row>
    <row r="25" spans="1:9" x14ac:dyDescent="0.3">
      <c r="A25" t="s">
        <v>11</v>
      </c>
      <c r="B25" t="s">
        <v>10</v>
      </c>
      <c r="C25" t="str">
        <f t="shared" si="0"/>
        <v>Velké Meziříčí – Velké Meziříčí zastávka</v>
      </c>
      <c r="D25" s="2">
        <v>1.2</v>
      </c>
      <c r="E25" s="2">
        <v>0</v>
      </c>
      <c r="F25" s="2">
        <v>0</v>
      </c>
      <c r="G25" s="2">
        <v>0</v>
      </c>
      <c r="H25" s="2">
        <v>0</v>
      </c>
    </row>
    <row r="26" spans="1:9" x14ac:dyDescent="0.3">
      <c r="A26" t="s">
        <v>37</v>
      </c>
      <c r="B26" t="s">
        <v>38</v>
      </c>
      <c r="C26" t="str">
        <f t="shared" si="0"/>
        <v>Sedlejov – Dačice město</v>
      </c>
      <c r="D26" s="2">
        <v>14.2</v>
      </c>
      <c r="E26" s="2">
        <v>0</v>
      </c>
      <c r="F26" s="2">
        <v>6</v>
      </c>
      <c r="G26" s="2">
        <v>0</v>
      </c>
      <c r="H26" s="2">
        <v>0</v>
      </c>
    </row>
    <row r="27" spans="1:9" x14ac:dyDescent="0.3">
      <c r="A27" t="s">
        <v>39</v>
      </c>
      <c r="B27" t="s">
        <v>40</v>
      </c>
      <c r="C27" t="str">
        <f t="shared" si="0"/>
        <v>Dačice – Slavonice</v>
      </c>
      <c r="D27" s="2">
        <v>0</v>
      </c>
      <c r="E27" s="2">
        <v>0</v>
      </c>
      <c r="F27" s="2">
        <v>17.600000000000001</v>
      </c>
      <c r="G27" s="2">
        <v>0</v>
      </c>
      <c r="H27" s="2">
        <v>0</v>
      </c>
    </row>
    <row r="28" spans="1:9" x14ac:dyDescent="0.3">
      <c r="A28" t="s">
        <v>5</v>
      </c>
      <c r="B28" t="s">
        <v>41</v>
      </c>
      <c r="C28" t="str">
        <f t="shared" si="0"/>
        <v>Havlíčkův Brod – Jihlava město</v>
      </c>
      <c r="D28" s="2">
        <v>27.3</v>
      </c>
      <c r="E28" s="2">
        <v>0</v>
      </c>
      <c r="F28" s="2">
        <v>0</v>
      </c>
      <c r="G28" s="2">
        <v>0</v>
      </c>
      <c r="H28" s="2">
        <v>0</v>
      </c>
    </row>
    <row r="29" spans="1:9" x14ac:dyDescent="0.3">
      <c r="A29" t="s">
        <v>41</v>
      </c>
      <c r="B29" t="s">
        <v>38</v>
      </c>
      <c r="C29" t="str">
        <f t="shared" si="0"/>
        <v>Jihlava město – Dačice město</v>
      </c>
      <c r="D29" s="2">
        <v>43.8</v>
      </c>
      <c r="E29" s="2">
        <v>0</v>
      </c>
      <c r="F29" s="2">
        <v>6</v>
      </c>
      <c r="G29" s="2">
        <v>0</v>
      </c>
      <c r="H29" s="2">
        <v>0</v>
      </c>
    </row>
    <row r="30" spans="1:9" x14ac:dyDescent="0.3">
      <c r="A30" t="s">
        <v>42</v>
      </c>
      <c r="B30" t="s">
        <v>38</v>
      </c>
      <c r="C30" t="str">
        <f t="shared" si="0"/>
        <v>Hlinsko v Čechách – Dačice město</v>
      </c>
      <c r="D30" s="2">
        <v>105.3</v>
      </c>
      <c r="E30" s="2">
        <v>0</v>
      </c>
      <c r="F30" s="2">
        <v>6</v>
      </c>
      <c r="G30" s="2">
        <v>6.2</v>
      </c>
      <c r="H30" s="2">
        <v>0</v>
      </c>
      <c r="I30" t="s">
        <v>67</v>
      </c>
    </row>
    <row r="31" spans="1:9" x14ac:dyDescent="0.3">
      <c r="A31" t="s">
        <v>38</v>
      </c>
      <c r="B31" t="s">
        <v>40</v>
      </c>
      <c r="C31" t="str">
        <f t="shared" si="0"/>
        <v>Dačice město – Slavonice</v>
      </c>
      <c r="D31" s="2">
        <v>0</v>
      </c>
      <c r="E31" s="2">
        <v>0</v>
      </c>
      <c r="F31" s="2">
        <v>16.7</v>
      </c>
      <c r="G31" s="2">
        <v>0</v>
      </c>
      <c r="H31" s="2">
        <v>0</v>
      </c>
    </row>
    <row r="32" spans="1:9" x14ac:dyDescent="0.3">
      <c r="A32" t="s">
        <v>42</v>
      </c>
      <c r="B32" t="s">
        <v>40</v>
      </c>
      <c r="C32" t="str">
        <f t="shared" si="0"/>
        <v>Hlinsko v Čechách – Slavonice</v>
      </c>
      <c r="D32" s="2">
        <v>105.3</v>
      </c>
      <c r="E32" s="2">
        <v>0</v>
      </c>
      <c r="F32" s="2">
        <v>22.7</v>
      </c>
      <c r="G32" s="2">
        <v>6.2</v>
      </c>
      <c r="H32" s="2">
        <v>0</v>
      </c>
      <c r="I32" t="s">
        <v>67</v>
      </c>
    </row>
    <row r="33" spans="1:9" x14ac:dyDescent="0.3">
      <c r="A33" t="s">
        <v>41</v>
      </c>
      <c r="B33" t="s">
        <v>40</v>
      </c>
      <c r="C33" t="str">
        <f t="shared" si="0"/>
        <v>Jihlava město – Slavonice</v>
      </c>
      <c r="D33" s="2">
        <v>43.8</v>
      </c>
      <c r="E33" s="2">
        <v>0</v>
      </c>
      <c r="F33" s="2">
        <v>22.7</v>
      </c>
      <c r="G33" s="2">
        <v>0</v>
      </c>
      <c r="H33" s="2">
        <v>0</v>
      </c>
    </row>
    <row r="34" spans="1:9" x14ac:dyDescent="0.3">
      <c r="A34" t="s">
        <v>42</v>
      </c>
      <c r="B34" t="s">
        <v>5</v>
      </c>
      <c r="C34" t="str">
        <f t="shared" si="0"/>
        <v>Hlinsko v Čechách – Havlíčkův Brod</v>
      </c>
      <c r="D34" s="2">
        <v>34.200000000000003</v>
      </c>
      <c r="E34" s="2">
        <v>0</v>
      </c>
      <c r="F34" s="2">
        <v>0</v>
      </c>
      <c r="G34" s="2">
        <v>6.2</v>
      </c>
      <c r="H34" s="2">
        <v>0</v>
      </c>
      <c r="I34" t="s">
        <v>67</v>
      </c>
    </row>
    <row r="35" spans="1:9" x14ac:dyDescent="0.3">
      <c r="A35" t="s">
        <v>42</v>
      </c>
      <c r="B35" t="s">
        <v>41</v>
      </c>
      <c r="C35" t="str">
        <f t="shared" si="0"/>
        <v>Hlinsko v Čechách – Jihlava město</v>
      </c>
      <c r="D35" s="2">
        <v>61.5</v>
      </c>
      <c r="E35" s="2">
        <v>0</v>
      </c>
      <c r="F35" s="2">
        <v>0</v>
      </c>
      <c r="G35" s="2">
        <v>6.2</v>
      </c>
      <c r="H35" s="2">
        <v>0</v>
      </c>
      <c r="I35" t="s">
        <v>67</v>
      </c>
    </row>
    <row r="36" spans="1:9" x14ac:dyDescent="0.3">
      <c r="A36" t="s">
        <v>42</v>
      </c>
      <c r="B36" t="s">
        <v>43</v>
      </c>
      <c r="C36" t="str">
        <f t="shared" si="0"/>
        <v>Hlinsko v Čechách – Telč</v>
      </c>
      <c r="D36" s="2">
        <v>98</v>
      </c>
      <c r="E36" s="2">
        <v>0</v>
      </c>
      <c r="F36" s="2">
        <v>0</v>
      </c>
      <c r="G36" s="2">
        <v>6.2</v>
      </c>
      <c r="H36" s="2">
        <v>0</v>
      </c>
      <c r="I36" t="s">
        <v>67</v>
      </c>
    </row>
    <row r="37" spans="1:9" x14ac:dyDescent="0.3">
      <c r="A37" t="s">
        <v>43</v>
      </c>
      <c r="B37" t="s">
        <v>38</v>
      </c>
      <c r="C37" t="str">
        <f t="shared" si="0"/>
        <v>Telč – Dačice město</v>
      </c>
      <c r="D37" s="2">
        <v>7.3</v>
      </c>
      <c r="E37" s="2">
        <v>0</v>
      </c>
      <c r="F37" s="2">
        <v>6</v>
      </c>
      <c r="G37" s="2">
        <v>0</v>
      </c>
      <c r="H37" s="2">
        <v>0</v>
      </c>
    </row>
    <row r="38" spans="1:9" x14ac:dyDescent="0.3">
      <c r="A38" t="s">
        <v>44</v>
      </c>
      <c r="B38" t="s">
        <v>41</v>
      </c>
      <c r="C38" t="str">
        <f t="shared" si="0"/>
        <v>Dobronín – Jihlava město</v>
      </c>
      <c r="D38" s="2">
        <v>10.3</v>
      </c>
      <c r="E38" s="2">
        <v>0</v>
      </c>
      <c r="F38" s="2">
        <v>0</v>
      </c>
      <c r="G38" s="2">
        <v>0</v>
      </c>
      <c r="H38" s="2">
        <v>0</v>
      </c>
    </row>
    <row r="39" spans="1:9" x14ac:dyDescent="0.3">
      <c r="A39" t="s">
        <v>41</v>
      </c>
      <c r="B39" t="s">
        <v>43</v>
      </c>
      <c r="C39" t="str">
        <f t="shared" si="0"/>
        <v>Jihlava město – Telč</v>
      </c>
      <c r="D39" s="2">
        <v>36.5</v>
      </c>
      <c r="E39" s="2">
        <v>0</v>
      </c>
      <c r="F39" s="2">
        <v>0</v>
      </c>
      <c r="G39" s="2">
        <v>0</v>
      </c>
      <c r="H39" s="2">
        <v>0</v>
      </c>
    </row>
    <row r="40" spans="1:9" x14ac:dyDescent="0.3">
      <c r="A40" t="s">
        <v>5</v>
      </c>
      <c r="B40" t="s">
        <v>42</v>
      </c>
      <c r="C40" t="str">
        <f t="shared" si="0"/>
        <v>Havlíčkův Brod – Hlinsko v Čechách</v>
      </c>
      <c r="D40" s="2">
        <v>34.200000000000003</v>
      </c>
      <c r="E40" s="2">
        <v>0</v>
      </c>
      <c r="F40" s="2">
        <v>0</v>
      </c>
      <c r="G40" s="2">
        <v>6.2</v>
      </c>
      <c r="H40" s="2">
        <v>0</v>
      </c>
      <c r="I40" t="s">
        <v>67</v>
      </c>
    </row>
    <row r="41" spans="1:9" x14ac:dyDescent="0.3">
      <c r="A41" t="s">
        <v>43</v>
      </c>
      <c r="B41" t="s">
        <v>41</v>
      </c>
      <c r="C41" t="str">
        <f t="shared" si="0"/>
        <v>Telč – Jihlava město</v>
      </c>
      <c r="D41" s="2">
        <v>36.5</v>
      </c>
      <c r="E41" s="2">
        <v>0</v>
      </c>
      <c r="F41" s="2">
        <v>0</v>
      </c>
      <c r="G41" s="2">
        <v>0</v>
      </c>
      <c r="H41" s="2">
        <v>0</v>
      </c>
    </row>
    <row r="42" spans="1:9" x14ac:dyDescent="0.3">
      <c r="A42" t="s">
        <v>41</v>
      </c>
      <c r="B42" t="s">
        <v>42</v>
      </c>
      <c r="C42" t="str">
        <f t="shared" si="0"/>
        <v>Jihlava město – Hlinsko v Čechách</v>
      </c>
      <c r="D42" s="2">
        <v>61.5</v>
      </c>
      <c r="E42" s="2">
        <v>0</v>
      </c>
      <c r="F42" s="2">
        <v>0</v>
      </c>
      <c r="G42" s="2">
        <v>6.2</v>
      </c>
      <c r="H42" s="2">
        <v>0</v>
      </c>
      <c r="I42" t="s">
        <v>67</v>
      </c>
    </row>
    <row r="43" spans="1:9" x14ac:dyDescent="0.3">
      <c r="A43" t="s">
        <v>40</v>
      </c>
      <c r="B43" t="s">
        <v>42</v>
      </c>
      <c r="C43" t="str">
        <f t="shared" si="0"/>
        <v>Slavonice – Hlinsko v Čechách</v>
      </c>
      <c r="D43" s="2">
        <v>105.3</v>
      </c>
      <c r="E43" s="2">
        <v>0</v>
      </c>
      <c r="F43" s="2">
        <v>22.7</v>
      </c>
      <c r="G43" s="2">
        <v>6.2</v>
      </c>
      <c r="H43" s="2">
        <v>0</v>
      </c>
      <c r="I43" t="s">
        <v>67</v>
      </c>
    </row>
    <row r="44" spans="1:9" x14ac:dyDescent="0.3">
      <c r="A44" t="s">
        <v>40</v>
      </c>
      <c r="B44" t="s">
        <v>41</v>
      </c>
      <c r="C44" t="str">
        <f t="shared" si="0"/>
        <v>Slavonice – Jihlava město</v>
      </c>
      <c r="D44" s="2">
        <v>43.8</v>
      </c>
      <c r="E44" s="2">
        <v>0</v>
      </c>
      <c r="F44" s="2">
        <v>22.7</v>
      </c>
      <c r="G44" s="2">
        <v>0</v>
      </c>
      <c r="H44" s="2">
        <v>0</v>
      </c>
    </row>
    <row r="45" spans="1:9" x14ac:dyDescent="0.3">
      <c r="A45" t="s">
        <v>40</v>
      </c>
      <c r="B45" t="s">
        <v>49</v>
      </c>
      <c r="C45" t="str">
        <f t="shared" si="0"/>
        <v>Slavonice – Jihlava</v>
      </c>
      <c r="D45" s="2">
        <v>45.6</v>
      </c>
      <c r="E45" s="2">
        <v>0</v>
      </c>
      <c r="F45" s="2">
        <v>22.7</v>
      </c>
      <c r="G45" s="2">
        <v>0</v>
      </c>
      <c r="H45" s="2">
        <v>0</v>
      </c>
    </row>
    <row r="46" spans="1:9" x14ac:dyDescent="0.3">
      <c r="A46" t="s">
        <v>40</v>
      </c>
      <c r="B46" t="s">
        <v>43</v>
      </c>
      <c r="C46" t="str">
        <f t="shared" si="0"/>
        <v>Slavonice – Telč</v>
      </c>
      <c r="D46" s="2">
        <v>7.3</v>
      </c>
      <c r="E46" s="2">
        <v>0</v>
      </c>
      <c r="F46" s="2">
        <v>22.7</v>
      </c>
      <c r="G46" s="2">
        <v>0</v>
      </c>
      <c r="H46" s="2">
        <v>0</v>
      </c>
    </row>
    <row r="47" spans="1:9" x14ac:dyDescent="0.3">
      <c r="A47" t="s">
        <v>43</v>
      </c>
      <c r="B47" t="s">
        <v>42</v>
      </c>
      <c r="C47" t="str">
        <f t="shared" si="0"/>
        <v>Telč – Hlinsko v Čechách</v>
      </c>
      <c r="D47" s="2">
        <v>98</v>
      </c>
      <c r="E47" s="2">
        <v>0</v>
      </c>
      <c r="F47" s="2">
        <v>0</v>
      </c>
      <c r="G47" s="2">
        <v>6.2</v>
      </c>
      <c r="H47" s="2">
        <v>0</v>
      </c>
      <c r="I47" t="s">
        <v>67</v>
      </c>
    </row>
    <row r="48" spans="1:9" x14ac:dyDescent="0.3">
      <c r="A48" t="s">
        <v>40</v>
      </c>
      <c r="B48" t="s">
        <v>39</v>
      </c>
      <c r="C48" t="str">
        <f t="shared" si="0"/>
        <v>Slavonice – Dačice</v>
      </c>
      <c r="D48" s="2">
        <v>0</v>
      </c>
      <c r="E48" s="2">
        <v>0</v>
      </c>
      <c r="F48" s="2">
        <v>17.600000000000001</v>
      </c>
      <c r="G48" s="2">
        <v>0</v>
      </c>
      <c r="H48" s="2">
        <v>0</v>
      </c>
    </row>
    <row r="49" spans="1:9" x14ac:dyDescent="0.3">
      <c r="A49" t="s">
        <v>38</v>
      </c>
      <c r="B49" t="s">
        <v>41</v>
      </c>
      <c r="C49" t="str">
        <f t="shared" si="0"/>
        <v>Dačice město – Jihlava město</v>
      </c>
      <c r="D49" s="2">
        <v>43.8</v>
      </c>
      <c r="E49" s="2">
        <v>0</v>
      </c>
      <c r="F49" s="2">
        <v>6</v>
      </c>
      <c r="G49" s="2">
        <v>0</v>
      </c>
      <c r="H49" s="2">
        <v>0</v>
      </c>
    </row>
    <row r="50" spans="1:9" x14ac:dyDescent="0.3">
      <c r="A50" t="s">
        <v>38</v>
      </c>
      <c r="B50" t="s">
        <v>42</v>
      </c>
      <c r="C50" t="str">
        <f t="shared" si="0"/>
        <v>Dačice město – Hlinsko v Čechách</v>
      </c>
      <c r="D50" s="2">
        <v>105.3</v>
      </c>
      <c r="E50" s="2">
        <v>0</v>
      </c>
      <c r="F50" s="2">
        <v>6</v>
      </c>
      <c r="G50" s="2">
        <v>6.2</v>
      </c>
      <c r="H50" s="2">
        <v>0</v>
      </c>
      <c r="I50" t="s">
        <v>67</v>
      </c>
    </row>
    <row r="51" spans="1:9" x14ac:dyDescent="0.3">
      <c r="A51" t="s">
        <v>40</v>
      </c>
      <c r="B51" t="s">
        <v>38</v>
      </c>
      <c r="C51" t="str">
        <f t="shared" si="0"/>
        <v>Slavonice – Dačice město</v>
      </c>
      <c r="D51" s="2">
        <v>0</v>
      </c>
      <c r="E51" s="2">
        <v>0</v>
      </c>
      <c r="F51" s="2">
        <v>16.7</v>
      </c>
      <c r="G51" s="2">
        <v>0</v>
      </c>
      <c r="H51" s="2">
        <v>0</v>
      </c>
    </row>
    <row r="52" spans="1:9" x14ac:dyDescent="0.3">
      <c r="A52" t="s">
        <v>38</v>
      </c>
      <c r="B52" t="s">
        <v>44</v>
      </c>
      <c r="C52" t="str">
        <f>A52&amp;" – "&amp;B52</f>
        <v>Dačice město – Dobronín</v>
      </c>
      <c r="D52" s="2">
        <v>54.1</v>
      </c>
      <c r="E52" s="2">
        <v>0</v>
      </c>
      <c r="F52" s="2">
        <v>6</v>
      </c>
      <c r="G52" s="2">
        <v>0</v>
      </c>
      <c r="H52" s="2">
        <v>0</v>
      </c>
    </row>
    <row r="53" spans="1:9" x14ac:dyDescent="0.3">
      <c r="A53" t="s">
        <v>41</v>
      </c>
      <c r="B53" t="s">
        <v>5</v>
      </c>
      <c r="C53" t="str">
        <f t="shared" si="0"/>
        <v>Jihlava město – Havlíčkův Brod</v>
      </c>
      <c r="D53" s="2">
        <v>27.3</v>
      </c>
      <c r="E53" s="2">
        <v>0</v>
      </c>
      <c r="F53" s="2">
        <v>0</v>
      </c>
      <c r="G53" s="2">
        <v>0</v>
      </c>
      <c r="H53" s="2">
        <v>0</v>
      </c>
    </row>
    <row r="54" spans="1:9" x14ac:dyDescent="0.3">
      <c r="A54" t="s">
        <v>38</v>
      </c>
      <c r="B54" t="s">
        <v>49</v>
      </c>
      <c r="C54" t="str">
        <f t="shared" si="0"/>
        <v>Dačice město – Jihlava</v>
      </c>
      <c r="D54" s="2">
        <v>45.6</v>
      </c>
      <c r="E54" s="2">
        <v>0</v>
      </c>
      <c r="F54" s="2">
        <v>6</v>
      </c>
      <c r="G54" s="2">
        <v>0</v>
      </c>
      <c r="H54" s="2">
        <v>0</v>
      </c>
    </row>
    <row r="55" spans="1:9" x14ac:dyDescent="0.3">
      <c r="A55" t="s">
        <v>38</v>
      </c>
      <c r="B55" t="s">
        <v>43</v>
      </c>
      <c r="C55" t="str">
        <f t="shared" si="0"/>
        <v>Dačice město – Telč</v>
      </c>
      <c r="D55" s="2">
        <v>7.3</v>
      </c>
      <c r="E55" s="2">
        <v>0</v>
      </c>
      <c r="F55" s="2">
        <v>6</v>
      </c>
      <c r="G55" s="2">
        <v>0</v>
      </c>
      <c r="H55" s="2">
        <v>0</v>
      </c>
    </row>
    <row r="56" spans="1:9" x14ac:dyDescent="0.3">
      <c r="A56" t="s">
        <v>5</v>
      </c>
      <c r="B56" t="s">
        <v>38</v>
      </c>
      <c r="C56" t="str">
        <f t="shared" si="0"/>
        <v>Havlíčkův Brod – Dačice město</v>
      </c>
      <c r="D56" s="2">
        <v>71.099999999999994</v>
      </c>
      <c r="E56" s="2">
        <v>0</v>
      </c>
      <c r="F56" s="2">
        <v>6</v>
      </c>
      <c r="G56" s="2">
        <v>0</v>
      </c>
      <c r="H56" s="2">
        <v>0</v>
      </c>
    </row>
    <row r="57" spans="1:9" x14ac:dyDescent="0.3">
      <c r="A57" t="s">
        <v>38</v>
      </c>
      <c r="B57" t="s">
        <v>5</v>
      </c>
      <c r="C57" t="str">
        <f t="shared" si="0"/>
        <v>Dačice město – Havlíčkův Brod</v>
      </c>
      <c r="D57" s="2">
        <v>71.099999999999994</v>
      </c>
      <c r="E57" s="2">
        <v>0</v>
      </c>
      <c r="F57" s="2">
        <v>6</v>
      </c>
      <c r="G57" s="2">
        <v>0</v>
      </c>
      <c r="H57" s="2">
        <v>0</v>
      </c>
    </row>
    <row r="58" spans="1:9" x14ac:dyDescent="0.3">
      <c r="A58" t="s">
        <v>52</v>
      </c>
      <c r="B58" t="s">
        <v>53</v>
      </c>
      <c r="C58" t="str">
        <f t="shared" si="0"/>
        <v>Světlá nad Sázavou – Kolín</v>
      </c>
      <c r="D58" s="2">
        <v>24</v>
      </c>
      <c r="E58" s="2">
        <v>34.4</v>
      </c>
      <c r="F58" s="2">
        <v>0</v>
      </c>
      <c r="G58" s="2">
        <v>0</v>
      </c>
      <c r="H58" s="2">
        <v>0</v>
      </c>
    </row>
    <row r="59" spans="1:9" x14ac:dyDescent="0.3">
      <c r="A59" t="s">
        <v>5</v>
      </c>
      <c r="B59" t="s">
        <v>54</v>
      </c>
      <c r="C59" t="str">
        <f t="shared" si="0"/>
        <v>Havlíčkův Brod – Čáslav</v>
      </c>
      <c r="D59" s="2">
        <v>39.700000000000003</v>
      </c>
      <c r="E59" s="2">
        <v>14.3</v>
      </c>
      <c r="F59" s="2">
        <v>0</v>
      </c>
      <c r="G59" s="2">
        <v>0</v>
      </c>
      <c r="H59" s="2">
        <v>0</v>
      </c>
    </row>
    <row r="60" spans="1:9" x14ac:dyDescent="0.3">
      <c r="A60" t="s">
        <v>54</v>
      </c>
      <c r="B60" t="s">
        <v>53</v>
      </c>
      <c r="C60" t="str">
        <f t="shared" si="0"/>
        <v>Čáslav – Kolín</v>
      </c>
      <c r="D60" s="2">
        <v>0</v>
      </c>
      <c r="E60" s="2">
        <v>20.100000000000001</v>
      </c>
      <c r="F60" s="2">
        <v>0</v>
      </c>
      <c r="G60" s="2">
        <v>0</v>
      </c>
      <c r="H60" s="2">
        <v>0</v>
      </c>
    </row>
    <row r="61" spans="1:9" x14ac:dyDescent="0.3">
      <c r="A61" t="s">
        <v>41</v>
      </c>
      <c r="B61" t="s">
        <v>53</v>
      </c>
      <c r="C61" t="str">
        <f t="shared" si="0"/>
        <v>Jihlava město – Kolín</v>
      </c>
      <c r="D61" s="2">
        <v>67</v>
      </c>
      <c r="E61" s="2">
        <v>34.4</v>
      </c>
      <c r="F61" s="2">
        <v>0</v>
      </c>
      <c r="G61" s="2">
        <v>0</v>
      </c>
      <c r="H61" s="2">
        <v>0</v>
      </c>
    </row>
    <row r="62" spans="1:9" x14ac:dyDescent="0.3">
      <c r="A62" t="s">
        <v>55</v>
      </c>
      <c r="B62" t="s">
        <v>53</v>
      </c>
      <c r="C62" t="str">
        <f t="shared" si="0"/>
        <v>Horní Cerekev – Kolín</v>
      </c>
      <c r="D62" s="2">
        <v>94.8</v>
      </c>
      <c r="E62" s="2">
        <v>34.4</v>
      </c>
      <c r="F62" s="2">
        <v>0</v>
      </c>
      <c r="G62" s="2">
        <v>0</v>
      </c>
      <c r="H62" s="2">
        <v>0</v>
      </c>
    </row>
    <row r="63" spans="1:9" x14ac:dyDescent="0.3">
      <c r="A63" t="s">
        <v>5</v>
      </c>
      <c r="B63" t="s">
        <v>53</v>
      </c>
      <c r="C63" t="str">
        <f t="shared" si="0"/>
        <v>Havlíčkův Brod – Kolín</v>
      </c>
      <c r="D63" s="2">
        <v>39.700000000000003</v>
      </c>
      <c r="E63" s="2">
        <v>34.4</v>
      </c>
      <c r="F63" s="2">
        <v>0</v>
      </c>
      <c r="G63" s="2">
        <v>0</v>
      </c>
      <c r="H63" s="2">
        <v>0</v>
      </c>
    </row>
    <row r="64" spans="1:9" x14ac:dyDescent="0.3">
      <c r="A64" t="s">
        <v>55</v>
      </c>
      <c r="B64" t="s">
        <v>49</v>
      </c>
      <c r="C64" t="str">
        <f t="shared" si="0"/>
        <v>Horní Cerekev – Jihlava</v>
      </c>
      <c r="D64" s="2">
        <v>29.6</v>
      </c>
      <c r="E64" s="2">
        <v>0</v>
      </c>
      <c r="F64" s="2">
        <v>0</v>
      </c>
      <c r="G64" s="2">
        <v>0</v>
      </c>
      <c r="H64" s="2">
        <v>0</v>
      </c>
    </row>
    <row r="65" spans="1:8" x14ac:dyDescent="0.3">
      <c r="A65" t="s">
        <v>41</v>
      </c>
      <c r="B65" t="s">
        <v>52</v>
      </c>
      <c r="C65" t="str">
        <f t="shared" si="0"/>
        <v>Jihlava město – Světlá nad Sázavou</v>
      </c>
      <c r="D65" s="2">
        <v>43</v>
      </c>
      <c r="E65" s="2">
        <v>0</v>
      </c>
      <c r="F65" s="2">
        <v>0</v>
      </c>
      <c r="G65" s="2">
        <v>0</v>
      </c>
      <c r="H65" s="2">
        <v>0</v>
      </c>
    </row>
    <row r="66" spans="1:8" x14ac:dyDescent="0.3">
      <c r="A66" t="s">
        <v>52</v>
      </c>
      <c r="B66" t="s">
        <v>54</v>
      </c>
      <c r="C66" t="str">
        <f t="shared" si="0"/>
        <v>Světlá nad Sázavou – Čáslav</v>
      </c>
      <c r="D66" s="2">
        <v>24</v>
      </c>
      <c r="E66" s="2">
        <v>14.3</v>
      </c>
      <c r="F66" s="2">
        <v>0</v>
      </c>
      <c r="G66" s="2">
        <v>0</v>
      </c>
      <c r="H66" s="2">
        <v>0</v>
      </c>
    </row>
    <row r="67" spans="1:8" x14ac:dyDescent="0.3">
      <c r="A67" t="s">
        <v>54</v>
      </c>
      <c r="B67" t="s">
        <v>41</v>
      </c>
      <c r="C67" t="str">
        <f t="shared" si="0"/>
        <v>Čáslav – Jihlava město</v>
      </c>
      <c r="D67" s="2">
        <v>67</v>
      </c>
      <c r="E67" s="2">
        <v>14.3</v>
      </c>
      <c r="F67" s="2">
        <v>0</v>
      </c>
      <c r="G67" s="2">
        <v>0</v>
      </c>
      <c r="H67" s="2">
        <v>0</v>
      </c>
    </row>
    <row r="68" spans="1:8" x14ac:dyDescent="0.3">
      <c r="A68" t="s">
        <v>53</v>
      </c>
      <c r="B68" t="s">
        <v>54</v>
      </c>
      <c r="C68" t="str">
        <f t="shared" si="0"/>
        <v>Kolín – Čáslav</v>
      </c>
      <c r="D68" s="2">
        <v>0</v>
      </c>
      <c r="E68" s="2">
        <v>20.100000000000001</v>
      </c>
      <c r="F68" s="2">
        <v>0</v>
      </c>
      <c r="G68" s="2">
        <v>0</v>
      </c>
      <c r="H68" s="2">
        <v>0</v>
      </c>
    </row>
    <row r="69" spans="1:8" x14ac:dyDescent="0.3">
      <c r="A69" t="s">
        <v>54</v>
      </c>
      <c r="B69" t="s">
        <v>52</v>
      </c>
      <c r="C69" t="str">
        <f t="shared" si="0"/>
        <v>Čáslav – Světlá nad Sázavou</v>
      </c>
      <c r="D69" s="2">
        <v>24</v>
      </c>
      <c r="E69" s="2">
        <v>14.3</v>
      </c>
      <c r="F69" s="2">
        <v>0</v>
      </c>
      <c r="G69" s="2">
        <v>0</v>
      </c>
      <c r="H69" s="2">
        <v>0</v>
      </c>
    </row>
    <row r="70" spans="1:8" x14ac:dyDescent="0.3">
      <c r="A70" t="s">
        <v>52</v>
      </c>
      <c r="B70" t="s">
        <v>5</v>
      </c>
      <c r="C70" t="str">
        <f t="shared" si="0"/>
        <v>Světlá nad Sázavou – Havlíčkův Brod</v>
      </c>
      <c r="D70" s="2">
        <v>15.7</v>
      </c>
      <c r="E70" s="2">
        <v>0</v>
      </c>
      <c r="F70" s="2">
        <v>0</v>
      </c>
      <c r="G70" s="2">
        <v>0</v>
      </c>
      <c r="H70" s="2">
        <v>0</v>
      </c>
    </row>
    <row r="71" spans="1:8" x14ac:dyDescent="0.3">
      <c r="A71" t="s">
        <v>53</v>
      </c>
      <c r="B71" t="s">
        <v>5</v>
      </c>
      <c r="C71" t="str">
        <f t="shared" si="0"/>
        <v>Kolín – Havlíčkův Brod</v>
      </c>
      <c r="D71" s="2">
        <v>39.700000000000003</v>
      </c>
      <c r="E71" s="2">
        <v>34.4</v>
      </c>
      <c r="F71" s="2">
        <v>0</v>
      </c>
      <c r="G71" s="2">
        <v>0</v>
      </c>
      <c r="H71" s="2">
        <v>0</v>
      </c>
    </row>
    <row r="72" spans="1:8" x14ac:dyDescent="0.3">
      <c r="A72" t="s">
        <v>53</v>
      </c>
      <c r="B72" t="s">
        <v>41</v>
      </c>
      <c r="C72" t="str">
        <f t="shared" si="0"/>
        <v>Kolín – Jihlava město</v>
      </c>
      <c r="D72" s="2">
        <v>67</v>
      </c>
      <c r="E72" s="2">
        <v>34.4</v>
      </c>
      <c r="F72" s="2">
        <v>0</v>
      </c>
      <c r="G72" s="2">
        <v>0</v>
      </c>
      <c r="H72" s="2">
        <v>0</v>
      </c>
    </row>
    <row r="73" spans="1:8" x14ac:dyDescent="0.3">
      <c r="A73" t="s">
        <v>49</v>
      </c>
      <c r="B73" t="s">
        <v>55</v>
      </c>
      <c r="C73" t="str">
        <f t="shared" si="0"/>
        <v>Jihlava – Horní Cerekev</v>
      </c>
      <c r="D73" s="2">
        <v>29.6</v>
      </c>
      <c r="E73" s="2">
        <v>0</v>
      </c>
      <c r="F73" s="2">
        <v>0</v>
      </c>
      <c r="G73" s="2">
        <v>0</v>
      </c>
      <c r="H73" s="2">
        <v>0</v>
      </c>
    </row>
    <row r="74" spans="1:8" x14ac:dyDescent="0.3">
      <c r="A74" t="s">
        <v>55</v>
      </c>
      <c r="B74" t="s">
        <v>5</v>
      </c>
      <c r="C74" t="str">
        <f t="shared" si="0"/>
        <v>Horní Cerekev – Havlíčkův Brod</v>
      </c>
      <c r="D74" s="2">
        <v>55.1</v>
      </c>
      <c r="E74" s="2">
        <v>0</v>
      </c>
      <c r="F74" s="2">
        <v>0</v>
      </c>
      <c r="G74" s="2">
        <v>0</v>
      </c>
      <c r="H74" s="2">
        <v>0</v>
      </c>
    </row>
    <row r="75" spans="1:8" x14ac:dyDescent="0.3">
      <c r="A75" t="s">
        <v>58</v>
      </c>
      <c r="B75" t="s">
        <v>59</v>
      </c>
      <c r="C75" t="str">
        <f t="shared" si="0"/>
        <v>Brno hl.n. – Třebíč</v>
      </c>
      <c r="D75" s="2">
        <v>32.299999999999997</v>
      </c>
      <c r="E75" s="2">
        <v>0</v>
      </c>
      <c r="F75" s="2">
        <v>0</v>
      </c>
      <c r="G75" s="2">
        <v>0</v>
      </c>
      <c r="H75" s="2">
        <v>30.9</v>
      </c>
    </row>
    <row r="76" spans="1:8" x14ac:dyDescent="0.3">
      <c r="A76" t="s">
        <v>58</v>
      </c>
      <c r="B76" t="s">
        <v>60</v>
      </c>
      <c r="C76" t="str">
        <f t="shared" si="0"/>
        <v>Brno hl.n. – Zastávka u Brna</v>
      </c>
      <c r="D76" s="2">
        <v>0</v>
      </c>
      <c r="E76" s="2">
        <v>0</v>
      </c>
      <c r="F76" s="2">
        <v>0</v>
      </c>
      <c r="G76" s="2">
        <v>0</v>
      </c>
      <c r="H76" s="2">
        <v>23.3</v>
      </c>
    </row>
    <row r="77" spans="1:8" x14ac:dyDescent="0.3">
      <c r="A77" t="s">
        <v>60</v>
      </c>
      <c r="B77" t="s">
        <v>59</v>
      </c>
      <c r="C77" t="str">
        <f t="shared" si="0"/>
        <v>Zastávka u Brna – Třebíč</v>
      </c>
      <c r="D77" s="2">
        <v>32.299999999999997</v>
      </c>
      <c r="E77" s="2">
        <v>0</v>
      </c>
      <c r="F77" s="2">
        <v>0</v>
      </c>
      <c r="G77" s="2">
        <v>0</v>
      </c>
      <c r="H77" s="2">
        <v>7.3</v>
      </c>
    </row>
    <row r="78" spans="1:8" x14ac:dyDescent="0.3">
      <c r="A78" t="s">
        <v>61</v>
      </c>
      <c r="B78" t="s">
        <v>59</v>
      </c>
      <c r="C78" t="str">
        <f t="shared" si="0"/>
        <v>Rapotice – Třebíč</v>
      </c>
      <c r="D78" s="2">
        <v>31.3</v>
      </c>
      <c r="E78" s="2">
        <v>0</v>
      </c>
      <c r="F78" s="2">
        <v>0</v>
      </c>
      <c r="G78" s="2">
        <v>0</v>
      </c>
      <c r="H78" s="2">
        <v>0</v>
      </c>
    </row>
    <row r="79" spans="1:8" x14ac:dyDescent="0.3">
      <c r="A79" t="s">
        <v>58</v>
      </c>
      <c r="B79" t="s">
        <v>62</v>
      </c>
      <c r="C79" t="str">
        <f t="shared" si="0"/>
        <v>Brno hl.n. – Náměšť nad Oslavou</v>
      </c>
      <c r="D79" s="2">
        <v>11.7</v>
      </c>
      <c r="E79" s="2">
        <v>0</v>
      </c>
      <c r="F79" s="2">
        <v>0</v>
      </c>
      <c r="G79" s="2">
        <v>0</v>
      </c>
      <c r="H79" s="2">
        <v>30.9</v>
      </c>
    </row>
    <row r="80" spans="1:8" x14ac:dyDescent="0.3">
      <c r="A80" t="s">
        <v>59</v>
      </c>
      <c r="B80" t="s">
        <v>62</v>
      </c>
      <c r="C80" t="str">
        <f t="shared" si="0"/>
        <v>Třebíč – Náměšť nad Oslavou</v>
      </c>
      <c r="D80" s="2">
        <v>20.6</v>
      </c>
      <c r="E80" s="2">
        <v>0</v>
      </c>
      <c r="F80" s="2">
        <v>0</v>
      </c>
      <c r="G80" s="2">
        <v>0</v>
      </c>
      <c r="H80" s="2">
        <v>0</v>
      </c>
    </row>
    <row r="81" spans="1:8" x14ac:dyDescent="0.3">
      <c r="A81" t="s">
        <v>62</v>
      </c>
      <c r="B81" t="s">
        <v>58</v>
      </c>
      <c r="C81" t="str">
        <f t="shared" si="0"/>
        <v>Náměšť nad Oslavou – Brno hl.n.</v>
      </c>
      <c r="D81" s="2">
        <v>11.7</v>
      </c>
      <c r="E81" s="2">
        <v>0</v>
      </c>
      <c r="F81" s="2">
        <v>0</v>
      </c>
      <c r="G81" s="2">
        <v>0</v>
      </c>
      <c r="H81" s="2">
        <v>30.9</v>
      </c>
    </row>
    <row r="82" spans="1:8" x14ac:dyDescent="0.3">
      <c r="A82" t="s">
        <v>59</v>
      </c>
      <c r="B82" t="s">
        <v>58</v>
      </c>
      <c r="C82" t="str">
        <f t="shared" si="0"/>
        <v>Třebíč – Brno hl.n.</v>
      </c>
      <c r="D82" s="2">
        <v>32.299999999999997</v>
      </c>
      <c r="E82" s="2">
        <v>0</v>
      </c>
      <c r="F82" s="2">
        <v>0</v>
      </c>
      <c r="G82" s="2">
        <v>0</v>
      </c>
      <c r="H82" s="2">
        <v>30.9</v>
      </c>
    </row>
    <row r="83" spans="1:8" x14ac:dyDescent="0.3">
      <c r="A83" t="s">
        <v>61</v>
      </c>
      <c r="B83" t="s">
        <v>58</v>
      </c>
      <c r="C83" t="str">
        <f t="shared" si="0"/>
        <v>Rapotice – Brno hl.n.</v>
      </c>
      <c r="D83" s="2">
        <v>1</v>
      </c>
      <c r="E83" s="2">
        <v>0</v>
      </c>
      <c r="F83" s="2">
        <v>0</v>
      </c>
      <c r="G83" s="2">
        <v>0</v>
      </c>
      <c r="H83" s="2">
        <v>30.9</v>
      </c>
    </row>
    <row r="84" spans="1:8" x14ac:dyDescent="0.3">
      <c r="A84" t="s">
        <v>62</v>
      </c>
      <c r="B84" t="s">
        <v>60</v>
      </c>
      <c r="C84" t="str">
        <f t="shared" si="0"/>
        <v>Náměšť nad Oslavou – Zastávka u Brna</v>
      </c>
      <c r="D84" s="2">
        <v>11.7</v>
      </c>
      <c r="E84" s="2">
        <v>0</v>
      </c>
      <c r="F84" s="2">
        <v>0</v>
      </c>
      <c r="G84" s="2">
        <v>0</v>
      </c>
      <c r="H84" s="2">
        <v>7.3</v>
      </c>
    </row>
    <row r="85" spans="1:8" x14ac:dyDescent="0.3">
      <c r="A85" t="s">
        <v>60</v>
      </c>
      <c r="B85" t="s">
        <v>58</v>
      </c>
      <c r="C85" t="str">
        <f t="shared" si="0"/>
        <v>Zastávka u Brna – Brno hl.n.</v>
      </c>
      <c r="D85" s="2">
        <v>0</v>
      </c>
      <c r="E85" s="2">
        <v>0</v>
      </c>
      <c r="F85" s="2">
        <v>0</v>
      </c>
      <c r="G85" s="2">
        <v>0</v>
      </c>
      <c r="H85" s="2">
        <v>23.3</v>
      </c>
    </row>
    <row r="86" spans="1:8" x14ac:dyDescent="0.3">
      <c r="A86" t="s">
        <v>65</v>
      </c>
      <c r="B86" t="s">
        <v>5</v>
      </c>
      <c r="C86" t="str">
        <f t="shared" si="0"/>
        <v>Hlinsko v Č. – Havlíčkův Brod</v>
      </c>
      <c r="D86" s="2">
        <v>33</v>
      </c>
      <c r="E86" s="2">
        <v>0</v>
      </c>
      <c r="F86" s="2">
        <v>0</v>
      </c>
      <c r="G86" s="2">
        <v>6.2</v>
      </c>
      <c r="H86" s="2">
        <v>0</v>
      </c>
    </row>
    <row r="87" spans="1:8" x14ac:dyDescent="0.3">
      <c r="A87" t="s">
        <v>5</v>
      </c>
      <c r="B87" t="s">
        <v>65</v>
      </c>
      <c r="C87" t="str">
        <f t="shared" si="0"/>
        <v>Havlíčkův Brod – Hlinsko v Č.</v>
      </c>
      <c r="D87" s="2">
        <v>33</v>
      </c>
      <c r="E87" s="2">
        <v>0</v>
      </c>
      <c r="F87" s="2">
        <v>0</v>
      </c>
      <c r="G87" s="2">
        <v>6.2</v>
      </c>
      <c r="H87" s="2">
        <v>0</v>
      </c>
    </row>
    <row r="88" spans="1:8" x14ac:dyDescent="0.3">
      <c r="A88" t="s">
        <v>69</v>
      </c>
      <c r="B88" t="s">
        <v>6</v>
      </c>
      <c r="C88" t="str">
        <f t="shared" si="0"/>
        <v>Nedvědice – Nové Město na Moravě</v>
      </c>
      <c r="D88" s="2">
        <v>28.8</v>
      </c>
      <c r="E88" s="2">
        <v>0</v>
      </c>
      <c r="F88" s="2">
        <v>0</v>
      </c>
      <c r="G88" s="2">
        <v>0</v>
      </c>
      <c r="H88" s="2">
        <v>3.6</v>
      </c>
    </row>
    <row r="89" spans="1:8" x14ac:dyDescent="0.3">
      <c r="A89" t="s">
        <v>70</v>
      </c>
      <c r="B89" t="s">
        <v>69</v>
      </c>
      <c r="C89" t="str">
        <f t="shared" si="0"/>
        <v>Tišnov – Nedvědice</v>
      </c>
      <c r="D89" s="2">
        <v>0</v>
      </c>
      <c r="E89" s="2">
        <v>0</v>
      </c>
      <c r="F89" s="2">
        <v>0</v>
      </c>
      <c r="G89" s="2">
        <v>0</v>
      </c>
      <c r="H89" s="2">
        <v>15.4</v>
      </c>
    </row>
    <row r="90" spans="1:8" x14ac:dyDescent="0.3">
      <c r="A90" t="s">
        <v>69</v>
      </c>
      <c r="B90" t="s">
        <v>5</v>
      </c>
      <c r="C90" t="str">
        <f t="shared" si="0"/>
        <v>Nedvědice – Havlíčkův Brod</v>
      </c>
      <c r="D90" s="2">
        <v>74.5</v>
      </c>
      <c r="E90" s="2">
        <v>0</v>
      </c>
      <c r="F90" s="2">
        <v>0</v>
      </c>
      <c r="G90" s="2">
        <v>0</v>
      </c>
      <c r="H90" s="2">
        <v>3.6</v>
      </c>
    </row>
    <row r="91" spans="1:8" x14ac:dyDescent="0.3">
      <c r="A91" t="s">
        <v>58</v>
      </c>
      <c r="B91" t="s">
        <v>70</v>
      </c>
      <c r="C91" t="str">
        <f t="shared" si="0"/>
        <v>Brno hl.n. – Tišnov</v>
      </c>
      <c r="D91" s="2">
        <v>0</v>
      </c>
      <c r="E91" s="2">
        <v>0</v>
      </c>
      <c r="F91" s="2">
        <v>0</v>
      </c>
      <c r="G91" s="2">
        <v>0</v>
      </c>
      <c r="H91" s="2">
        <v>32.200000000000003</v>
      </c>
    </row>
    <row r="92" spans="1:8" x14ac:dyDescent="0.3">
      <c r="A92" t="s">
        <v>70</v>
      </c>
      <c r="B92" t="s">
        <v>5</v>
      </c>
      <c r="C92" t="str">
        <f t="shared" si="0"/>
        <v>Tišnov – Havlíčkův Brod</v>
      </c>
      <c r="D92" s="2">
        <v>74.5</v>
      </c>
      <c r="E92" s="2">
        <v>0</v>
      </c>
      <c r="F92" s="2">
        <v>0</v>
      </c>
      <c r="G92" s="2">
        <v>0</v>
      </c>
      <c r="H92" s="2">
        <v>19</v>
      </c>
    </row>
    <row r="93" spans="1:8" x14ac:dyDescent="0.3">
      <c r="A93" t="s">
        <v>69</v>
      </c>
      <c r="B93" t="s">
        <v>71</v>
      </c>
      <c r="C93" t="str">
        <f t="shared" si="0"/>
        <v>Nedvědice – Bystřice nad Pernštejnem</v>
      </c>
      <c r="D93" s="2">
        <v>12.6</v>
      </c>
      <c r="E93" s="2">
        <v>0</v>
      </c>
      <c r="F93" s="2">
        <v>0</v>
      </c>
      <c r="G93" s="2">
        <v>0</v>
      </c>
      <c r="H93" s="2">
        <v>3.6</v>
      </c>
    </row>
    <row r="94" spans="1:8" x14ac:dyDescent="0.3">
      <c r="A94" t="s">
        <v>69</v>
      </c>
      <c r="B94" t="s">
        <v>70</v>
      </c>
      <c r="C94" t="str">
        <f t="shared" si="0"/>
        <v>Nedvědice – Tišnov</v>
      </c>
      <c r="D94" s="2">
        <v>0</v>
      </c>
      <c r="E94" s="2">
        <v>0</v>
      </c>
      <c r="F94" s="2">
        <v>0</v>
      </c>
      <c r="G94" s="2">
        <v>0</v>
      </c>
      <c r="H94" s="2">
        <v>15.4</v>
      </c>
    </row>
    <row r="95" spans="1:8" x14ac:dyDescent="0.3">
      <c r="A95" t="s">
        <v>7</v>
      </c>
      <c r="B95" t="s">
        <v>69</v>
      </c>
      <c r="C95" t="str">
        <f t="shared" si="0"/>
        <v>Žďár nad Sázavou – Nedvědice</v>
      </c>
      <c r="D95" s="2">
        <v>42.4</v>
      </c>
      <c r="E95" s="2">
        <v>0</v>
      </c>
      <c r="F95" s="2">
        <v>0</v>
      </c>
      <c r="G95" s="2">
        <v>0</v>
      </c>
      <c r="H95" s="2">
        <v>3.6</v>
      </c>
    </row>
    <row r="96" spans="1:8" x14ac:dyDescent="0.3">
      <c r="A96" t="s">
        <v>7</v>
      </c>
      <c r="B96" t="s">
        <v>70</v>
      </c>
      <c r="C96" t="str">
        <f t="shared" si="0"/>
        <v>Žďár nad Sázavou – Tišnov</v>
      </c>
      <c r="D96" s="2">
        <v>42.4</v>
      </c>
      <c r="E96" s="2">
        <v>0</v>
      </c>
      <c r="F96" s="2">
        <v>0</v>
      </c>
      <c r="G96" s="2">
        <v>0</v>
      </c>
      <c r="H96" s="2">
        <v>19</v>
      </c>
    </row>
    <row r="97" spans="1:8" x14ac:dyDescent="0.3">
      <c r="A97" t="s">
        <v>70</v>
      </c>
      <c r="B97" t="s">
        <v>58</v>
      </c>
      <c r="C97" t="str">
        <f t="shared" si="0"/>
        <v>Tišnov – Brno hl.n.</v>
      </c>
      <c r="D97" s="2">
        <v>0</v>
      </c>
      <c r="E97" s="2">
        <v>0</v>
      </c>
      <c r="F97" s="2">
        <v>0</v>
      </c>
      <c r="G97" s="2">
        <v>0</v>
      </c>
      <c r="H97" s="2">
        <v>32.200000000000003</v>
      </c>
    </row>
    <row r="98" spans="1:8" x14ac:dyDescent="0.3">
      <c r="A98" t="s">
        <v>5</v>
      </c>
      <c r="B98" t="s">
        <v>70</v>
      </c>
      <c r="C98" t="str">
        <f t="shared" si="0"/>
        <v>Havlíčkův Brod – Tišnov</v>
      </c>
      <c r="D98" s="2">
        <v>74.5</v>
      </c>
      <c r="E98" s="2">
        <v>0</v>
      </c>
      <c r="F98" s="2">
        <v>0</v>
      </c>
      <c r="G98" s="2">
        <v>0</v>
      </c>
      <c r="H98" s="2">
        <v>19</v>
      </c>
    </row>
    <row r="99" spans="1:8" x14ac:dyDescent="0.3">
      <c r="A99" t="s">
        <v>69</v>
      </c>
      <c r="B99" t="s">
        <v>58</v>
      </c>
      <c r="C99" t="str">
        <f t="shared" si="0"/>
        <v>Nedvědice – Brno hl.n.</v>
      </c>
      <c r="D99" s="2">
        <v>0</v>
      </c>
      <c r="E99" s="2">
        <v>0</v>
      </c>
      <c r="F99" s="2">
        <v>0</v>
      </c>
      <c r="G99" s="2">
        <v>0</v>
      </c>
      <c r="H99" s="2">
        <v>47.6</v>
      </c>
    </row>
    <row r="100" spans="1:8" x14ac:dyDescent="0.3">
      <c r="A100" t="s">
        <v>5</v>
      </c>
      <c r="B100" t="s">
        <v>69</v>
      </c>
      <c r="C100" t="str">
        <f t="shared" ref="C100:C139" si="1">A100&amp;" – "&amp;B100</f>
        <v>Havlíčkův Brod – Nedvědice</v>
      </c>
      <c r="D100" s="2">
        <v>74.5</v>
      </c>
      <c r="E100" s="2">
        <v>0</v>
      </c>
      <c r="F100" s="2">
        <v>0</v>
      </c>
      <c r="G100" s="2">
        <v>0</v>
      </c>
      <c r="H100" s="2">
        <v>3.6</v>
      </c>
    </row>
    <row r="101" spans="1:8" x14ac:dyDescent="0.3">
      <c r="A101" t="s">
        <v>70</v>
      </c>
      <c r="B101" t="s">
        <v>7</v>
      </c>
      <c r="C101" t="str">
        <f t="shared" si="1"/>
        <v>Tišnov – Žďár nad Sázavou</v>
      </c>
      <c r="D101" s="2">
        <v>42.4</v>
      </c>
      <c r="E101" s="2">
        <v>0</v>
      </c>
      <c r="F101" s="2">
        <v>0</v>
      </c>
      <c r="G101" s="2">
        <v>0</v>
      </c>
      <c r="H101" s="2">
        <v>19</v>
      </c>
    </row>
    <row r="102" spans="1:8" x14ac:dyDescent="0.3">
      <c r="A102" t="s">
        <v>49</v>
      </c>
      <c r="B102" t="s">
        <v>58</v>
      </c>
      <c r="C102" t="str">
        <f t="shared" si="1"/>
        <v>Jihlava – Brno hl.n.</v>
      </c>
      <c r="D102" s="2">
        <v>72.8</v>
      </c>
      <c r="E102" s="2">
        <v>0</v>
      </c>
      <c r="F102" s="2">
        <v>0</v>
      </c>
      <c r="G102" s="2">
        <v>0</v>
      </c>
      <c r="H102" s="2">
        <v>30.9</v>
      </c>
    </row>
    <row r="103" spans="1:8" x14ac:dyDescent="0.3">
      <c r="A103" t="s">
        <v>5</v>
      </c>
      <c r="B103" t="s">
        <v>72</v>
      </c>
      <c r="C103" t="str">
        <f t="shared" si="1"/>
        <v>Havlíčkův Brod – Znojmo</v>
      </c>
      <c r="D103" s="2">
        <v>93</v>
      </c>
      <c r="E103" s="2">
        <v>0</v>
      </c>
      <c r="F103" s="2">
        <v>0</v>
      </c>
      <c r="G103" s="2">
        <v>0</v>
      </c>
      <c r="H103" s="2">
        <v>31</v>
      </c>
    </row>
    <row r="104" spans="1:8" x14ac:dyDescent="0.3">
      <c r="A104" t="s">
        <v>49</v>
      </c>
      <c r="B104" t="s">
        <v>59</v>
      </c>
      <c r="C104" t="str">
        <f t="shared" si="1"/>
        <v>Jihlava – Třebíč</v>
      </c>
      <c r="D104" s="2">
        <v>40.5</v>
      </c>
      <c r="E104" s="2">
        <v>0</v>
      </c>
      <c r="F104" s="2">
        <v>0</v>
      </c>
      <c r="G104" s="2">
        <v>0</v>
      </c>
      <c r="H104" s="2">
        <v>0</v>
      </c>
    </row>
    <row r="105" spans="1:8" x14ac:dyDescent="0.3">
      <c r="A105" t="s">
        <v>72</v>
      </c>
      <c r="B105" t="s">
        <v>5</v>
      </c>
      <c r="C105" t="str">
        <f t="shared" si="1"/>
        <v>Znojmo – Havlíčkův Brod</v>
      </c>
      <c r="D105" s="2">
        <v>93</v>
      </c>
      <c r="E105" s="2">
        <v>0</v>
      </c>
      <c r="F105" s="2">
        <v>0</v>
      </c>
      <c r="G105" s="2">
        <v>0</v>
      </c>
      <c r="H105" s="2">
        <v>31</v>
      </c>
    </row>
    <row r="106" spans="1:8" x14ac:dyDescent="0.3">
      <c r="A106" t="s">
        <v>58</v>
      </c>
      <c r="B106" t="s">
        <v>49</v>
      </c>
      <c r="C106" t="str">
        <f t="shared" si="1"/>
        <v>Brno hl.n. – Jihlava</v>
      </c>
      <c r="D106" s="2">
        <v>72.8</v>
      </c>
      <c r="E106" s="2">
        <v>0</v>
      </c>
      <c r="F106" s="2">
        <v>0</v>
      </c>
      <c r="G106" s="2">
        <v>0</v>
      </c>
      <c r="H106" s="2">
        <v>30.9</v>
      </c>
    </row>
    <row r="107" spans="1:8" x14ac:dyDescent="0.3">
      <c r="A107" t="s">
        <v>59</v>
      </c>
      <c r="B107" t="s">
        <v>49</v>
      </c>
      <c r="C107" t="str">
        <f t="shared" si="1"/>
        <v>Třebíč – Jihlava</v>
      </c>
      <c r="D107" s="2">
        <v>40.5</v>
      </c>
      <c r="E107" s="2">
        <v>0</v>
      </c>
      <c r="F107" s="2">
        <v>0</v>
      </c>
      <c r="G107" s="2">
        <v>0</v>
      </c>
      <c r="H107" s="2">
        <v>0</v>
      </c>
    </row>
    <row r="108" spans="1:8" x14ac:dyDescent="0.3">
      <c r="A108" t="s">
        <v>74</v>
      </c>
      <c r="B108" t="s">
        <v>75</v>
      </c>
      <c r="C108" t="str">
        <f t="shared" si="1"/>
        <v>Pelhřimov – Tábor</v>
      </c>
      <c r="D108" s="2">
        <v>31.3</v>
      </c>
      <c r="E108" s="2">
        <v>0</v>
      </c>
      <c r="F108" s="2">
        <v>20</v>
      </c>
      <c r="G108" s="2">
        <v>0</v>
      </c>
      <c r="H108" s="2">
        <v>0</v>
      </c>
    </row>
    <row r="109" spans="1:8" x14ac:dyDescent="0.3">
      <c r="A109" t="s">
        <v>76</v>
      </c>
      <c r="B109" t="s">
        <v>74</v>
      </c>
      <c r="C109" t="str">
        <f t="shared" si="1"/>
        <v>Batelov – Pelhřimov</v>
      </c>
      <c r="D109" s="2">
        <v>24.5</v>
      </c>
      <c r="E109" s="2">
        <v>0</v>
      </c>
      <c r="F109" s="2">
        <v>0</v>
      </c>
      <c r="G109" s="2">
        <v>0</v>
      </c>
      <c r="H109" s="2">
        <v>0</v>
      </c>
    </row>
    <row r="110" spans="1:8" x14ac:dyDescent="0.3">
      <c r="A110" t="s">
        <v>44</v>
      </c>
      <c r="B110" t="s">
        <v>49</v>
      </c>
      <c r="C110" t="str">
        <f t="shared" si="1"/>
        <v>Dobronín – Jihlava</v>
      </c>
      <c r="D110" s="2">
        <v>8.5</v>
      </c>
      <c r="E110" s="2">
        <v>0</v>
      </c>
      <c r="F110" s="2">
        <v>0</v>
      </c>
      <c r="G110" s="2">
        <v>0</v>
      </c>
      <c r="H110" s="2">
        <v>0</v>
      </c>
    </row>
    <row r="111" spans="1:8" x14ac:dyDescent="0.3">
      <c r="A111" t="s">
        <v>49</v>
      </c>
      <c r="B111" t="s">
        <v>75</v>
      </c>
      <c r="C111" t="str">
        <f t="shared" si="1"/>
        <v>Jihlava – Tábor</v>
      </c>
      <c r="D111" s="2">
        <v>79</v>
      </c>
      <c r="E111" s="2">
        <v>0</v>
      </c>
      <c r="F111" s="2">
        <v>20</v>
      </c>
      <c r="G111" s="2">
        <v>0</v>
      </c>
      <c r="H111" s="2">
        <v>0</v>
      </c>
    </row>
    <row r="112" spans="1:8" x14ac:dyDescent="0.3">
      <c r="A112" t="s">
        <v>74</v>
      </c>
      <c r="B112" t="s">
        <v>77</v>
      </c>
      <c r="C112" t="str">
        <f t="shared" si="1"/>
        <v>Pelhřimov – Pacov</v>
      </c>
      <c r="D112" s="2">
        <v>20.9</v>
      </c>
      <c r="E112" s="2">
        <v>0</v>
      </c>
      <c r="F112" s="2">
        <v>0</v>
      </c>
      <c r="G112" s="2">
        <v>0</v>
      </c>
      <c r="H112" s="2">
        <v>0</v>
      </c>
    </row>
    <row r="113" spans="1:8" x14ac:dyDescent="0.3">
      <c r="A113" t="s">
        <v>77</v>
      </c>
      <c r="B113" t="s">
        <v>75</v>
      </c>
      <c r="C113" t="str">
        <f t="shared" si="1"/>
        <v>Pacov – Tábor</v>
      </c>
      <c r="D113" s="2">
        <v>10.4</v>
      </c>
      <c r="E113" s="2">
        <v>0</v>
      </c>
      <c r="F113" s="2">
        <v>20</v>
      </c>
      <c r="G113" s="2">
        <v>0</v>
      </c>
      <c r="H113" s="2">
        <v>0</v>
      </c>
    </row>
    <row r="114" spans="1:8" x14ac:dyDescent="0.3">
      <c r="A114" t="s">
        <v>78</v>
      </c>
      <c r="B114" t="s">
        <v>55</v>
      </c>
      <c r="C114" t="str">
        <f t="shared" si="1"/>
        <v>Kostelec u Jihlavy – Horní Cerekev</v>
      </c>
      <c r="D114" s="2">
        <v>14.8</v>
      </c>
      <c r="E114" s="2">
        <v>0</v>
      </c>
      <c r="F114" s="2">
        <v>0</v>
      </c>
      <c r="G114" s="2">
        <v>0</v>
      </c>
      <c r="H114" s="2">
        <v>0</v>
      </c>
    </row>
    <row r="115" spans="1:8" x14ac:dyDescent="0.3">
      <c r="A115" t="s">
        <v>75</v>
      </c>
      <c r="B115" t="s">
        <v>74</v>
      </c>
      <c r="C115" t="str">
        <f t="shared" si="1"/>
        <v>Tábor – Pelhřimov</v>
      </c>
      <c r="D115" s="2">
        <v>31.3</v>
      </c>
      <c r="E115" s="2">
        <v>0</v>
      </c>
      <c r="F115" s="2">
        <v>20</v>
      </c>
      <c r="G115" s="2">
        <v>0</v>
      </c>
      <c r="H115" s="2">
        <v>0</v>
      </c>
    </row>
    <row r="116" spans="1:8" x14ac:dyDescent="0.3">
      <c r="A116" t="s">
        <v>74</v>
      </c>
      <c r="B116" t="s">
        <v>55</v>
      </c>
      <c r="C116" t="str">
        <f t="shared" si="1"/>
        <v>Pelhřimov – Horní Cerekev</v>
      </c>
      <c r="D116" s="2">
        <v>18.100000000000001</v>
      </c>
      <c r="E116" s="2">
        <v>0</v>
      </c>
      <c r="F116" s="2">
        <v>0</v>
      </c>
      <c r="G116" s="2">
        <v>0</v>
      </c>
      <c r="H116" s="2">
        <v>0</v>
      </c>
    </row>
    <row r="117" spans="1:8" x14ac:dyDescent="0.3">
      <c r="A117" t="s">
        <v>75</v>
      </c>
      <c r="B117" t="s">
        <v>49</v>
      </c>
      <c r="C117" t="str">
        <f t="shared" si="1"/>
        <v>Tábor – Jihlava</v>
      </c>
      <c r="D117" s="2">
        <v>79</v>
      </c>
      <c r="E117" s="2">
        <v>0</v>
      </c>
      <c r="F117" s="2">
        <v>20</v>
      </c>
      <c r="G117" s="2">
        <v>0</v>
      </c>
      <c r="H117" s="2">
        <v>0</v>
      </c>
    </row>
    <row r="118" spans="1:8" x14ac:dyDescent="0.3">
      <c r="A118" t="s">
        <v>49</v>
      </c>
      <c r="B118" t="s">
        <v>44</v>
      </c>
      <c r="C118" t="str">
        <f t="shared" si="1"/>
        <v>Jihlava – Dobronín</v>
      </c>
      <c r="D118" s="2">
        <v>8.5</v>
      </c>
      <c r="E118" s="2">
        <v>0</v>
      </c>
      <c r="F118" s="2">
        <v>0</v>
      </c>
      <c r="G118" s="2">
        <v>0</v>
      </c>
      <c r="H118" s="2">
        <v>0</v>
      </c>
    </row>
    <row r="119" spans="1:8" x14ac:dyDescent="0.3">
      <c r="A119" t="s">
        <v>75</v>
      </c>
      <c r="B119" t="s">
        <v>77</v>
      </c>
      <c r="C119" t="str">
        <f t="shared" si="1"/>
        <v>Tábor – Pacov</v>
      </c>
      <c r="D119" s="2">
        <v>10.4</v>
      </c>
      <c r="E119" s="2">
        <v>0</v>
      </c>
      <c r="F119" s="2">
        <v>20</v>
      </c>
      <c r="G119" s="2">
        <v>0</v>
      </c>
      <c r="H119" s="2">
        <v>0</v>
      </c>
    </row>
    <row r="120" spans="1:8" x14ac:dyDescent="0.3">
      <c r="A120" t="s">
        <v>75</v>
      </c>
      <c r="B120" t="s">
        <v>78</v>
      </c>
      <c r="C120" t="str">
        <f t="shared" si="1"/>
        <v>Tábor – Kostelec u Jihlavy</v>
      </c>
      <c r="D120" s="2">
        <v>64.2</v>
      </c>
      <c r="E120" s="2">
        <v>0</v>
      </c>
      <c r="F120" s="2">
        <v>20</v>
      </c>
      <c r="G120" s="2">
        <v>0</v>
      </c>
      <c r="H120" s="2">
        <v>0</v>
      </c>
    </row>
    <row r="121" spans="1:8" x14ac:dyDescent="0.3">
      <c r="A121" t="s">
        <v>79</v>
      </c>
      <c r="B121" t="s">
        <v>59</v>
      </c>
      <c r="C121" t="str">
        <f t="shared" si="1"/>
        <v>Okříšky – Třebíč</v>
      </c>
      <c r="D121" s="2">
        <v>11.7</v>
      </c>
      <c r="E121" s="2">
        <v>0</v>
      </c>
      <c r="F121" s="2">
        <v>0</v>
      </c>
      <c r="G121" s="2">
        <v>0</v>
      </c>
      <c r="H121" s="2">
        <v>0</v>
      </c>
    </row>
    <row r="122" spans="1:8" x14ac:dyDescent="0.3">
      <c r="A122" t="s">
        <v>49</v>
      </c>
      <c r="B122" t="s">
        <v>62</v>
      </c>
      <c r="C122" t="str">
        <f t="shared" si="1"/>
        <v>Jihlava – Náměšť nad Oslavou</v>
      </c>
      <c r="D122" s="2">
        <v>61.1</v>
      </c>
      <c r="E122" s="2">
        <v>0</v>
      </c>
      <c r="F122" s="2">
        <v>0</v>
      </c>
      <c r="G122" s="2">
        <v>0</v>
      </c>
      <c r="H122" s="2">
        <v>0</v>
      </c>
    </row>
    <row r="123" spans="1:8" x14ac:dyDescent="0.3">
      <c r="A123" t="s">
        <v>59</v>
      </c>
      <c r="B123" t="s">
        <v>62</v>
      </c>
      <c r="C123" t="str">
        <f t="shared" si="1"/>
        <v>Třebíč – Náměšť nad Oslavou</v>
      </c>
      <c r="D123" s="2">
        <v>20.6</v>
      </c>
      <c r="E123" s="2">
        <v>0</v>
      </c>
      <c r="F123" s="2">
        <v>0</v>
      </c>
      <c r="G123" s="2">
        <v>0</v>
      </c>
      <c r="H123" s="2">
        <v>0</v>
      </c>
    </row>
    <row r="124" spans="1:8" x14ac:dyDescent="0.3">
      <c r="A124" t="s">
        <v>62</v>
      </c>
      <c r="B124" t="s">
        <v>49</v>
      </c>
      <c r="C124" t="str">
        <f t="shared" si="1"/>
        <v>Náměšť nad Oslavou – Jihlava</v>
      </c>
      <c r="D124" s="2">
        <v>61.1</v>
      </c>
      <c r="E124" s="2">
        <v>0</v>
      </c>
      <c r="F124" s="2">
        <v>0</v>
      </c>
      <c r="G124" s="2">
        <v>0</v>
      </c>
      <c r="H124" s="2">
        <v>0</v>
      </c>
    </row>
    <row r="125" spans="1:8" x14ac:dyDescent="0.3">
      <c r="A125" t="s">
        <v>60</v>
      </c>
      <c r="B125" t="s">
        <v>49</v>
      </c>
      <c r="C125" t="str">
        <f t="shared" si="1"/>
        <v>Zastávka u Brna – Jihlava</v>
      </c>
      <c r="D125" s="2">
        <v>72.8</v>
      </c>
      <c r="E125" s="2">
        <v>0</v>
      </c>
      <c r="F125" s="2">
        <v>0</v>
      </c>
      <c r="G125" s="2">
        <v>0</v>
      </c>
      <c r="H125" s="2">
        <v>7.3</v>
      </c>
    </row>
    <row r="126" spans="1:8" x14ac:dyDescent="0.3">
      <c r="A126" t="s">
        <v>62</v>
      </c>
      <c r="B126" t="s">
        <v>59</v>
      </c>
      <c r="C126" t="str">
        <f t="shared" si="1"/>
        <v>Náměšť nad Oslavou – Třebíč</v>
      </c>
      <c r="D126" s="2">
        <v>20.6</v>
      </c>
      <c r="E126" s="2">
        <v>0</v>
      </c>
      <c r="F126" s="2">
        <v>0</v>
      </c>
      <c r="G126" s="2">
        <v>0</v>
      </c>
      <c r="H126" s="2">
        <v>0</v>
      </c>
    </row>
    <row r="127" spans="1:8" x14ac:dyDescent="0.3">
      <c r="A127" t="s">
        <v>59</v>
      </c>
      <c r="B127" t="s">
        <v>79</v>
      </c>
      <c r="C127" t="str">
        <f t="shared" si="1"/>
        <v>Třebíč – Okříšky</v>
      </c>
      <c r="D127" s="2">
        <v>11.7</v>
      </c>
      <c r="E127" s="2">
        <v>0</v>
      </c>
      <c r="F127" s="2">
        <v>0</v>
      </c>
      <c r="G127" s="2">
        <v>0</v>
      </c>
      <c r="H127" s="2">
        <v>0</v>
      </c>
    </row>
    <row r="128" spans="1:8" x14ac:dyDescent="0.3">
      <c r="A128" t="s">
        <v>72</v>
      </c>
      <c r="B128" t="s">
        <v>79</v>
      </c>
      <c r="C128" t="str">
        <f t="shared" si="1"/>
        <v>Znojmo – Okříšky</v>
      </c>
      <c r="D128" s="2">
        <v>38.700000000000003</v>
      </c>
      <c r="E128" s="2">
        <v>0</v>
      </c>
      <c r="F128" s="2">
        <v>0</v>
      </c>
      <c r="G128" s="2">
        <v>0</v>
      </c>
      <c r="H128" s="2">
        <v>31</v>
      </c>
    </row>
    <row r="129" spans="1:8" x14ac:dyDescent="0.3">
      <c r="A129" t="s">
        <v>72</v>
      </c>
      <c r="B129" t="s">
        <v>80</v>
      </c>
      <c r="C129" t="str">
        <f t="shared" si="1"/>
        <v>Znojmo – Moravské Budějovice</v>
      </c>
      <c r="D129" s="2">
        <v>7.3</v>
      </c>
      <c r="E129" s="2">
        <v>0</v>
      </c>
      <c r="F129" s="2">
        <v>0</v>
      </c>
      <c r="G129" s="2">
        <v>0</v>
      </c>
      <c r="H129" s="2">
        <v>31</v>
      </c>
    </row>
    <row r="130" spans="1:8" x14ac:dyDescent="0.3">
      <c r="A130" t="s">
        <v>80</v>
      </c>
      <c r="B130" t="s">
        <v>72</v>
      </c>
      <c r="C130" t="str">
        <f t="shared" si="1"/>
        <v>Moravské Budějovice – Znojmo</v>
      </c>
      <c r="D130" s="2">
        <v>7.3</v>
      </c>
      <c r="E130" s="2">
        <v>0</v>
      </c>
      <c r="F130" s="2">
        <v>0</v>
      </c>
      <c r="G130" s="2">
        <v>0</v>
      </c>
      <c r="H130" s="2">
        <v>31</v>
      </c>
    </row>
    <row r="131" spans="1:8" x14ac:dyDescent="0.3">
      <c r="A131" t="s">
        <v>79</v>
      </c>
      <c r="B131" t="s">
        <v>72</v>
      </c>
      <c r="C131" t="str">
        <f t="shared" si="1"/>
        <v>Okříšky – Znojmo</v>
      </c>
      <c r="D131" s="2">
        <v>38.700000000000003</v>
      </c>
      <c r="E131" s="2">
        <v>0</v>
      </c>
      <c r="F131" s="2">
        <v>0</v>
      </c>
      <c r="G131" s="2">
        <v>0</v>
      </c>
      <c r="H131" s="2">
        <v>31</v>
      </c>
    </row>
    <row r="132" spans="1:8" x14ac:dyDescent="0.3">
      <c r="A132" t="s">
        <v>80</v>
      </c>
      <c r="B132" t="s">
        <v>81</v>
      </c>
      <c r="C132" t="str">
        <f t="shared" si="1"/>
        <v>Moravské Budějovice – Jemnice</v>
      </c>
      <c r="D132" s="2">
        <v>20.8</v>
      </c>
      <c r="E132" s="2">
        <v>0</v>
      </c>
      <c r="F132" s="2">
        <v>0</v>
      </c>
      <c r="G132" s="2">
        <v>0</v>
      </c>
      <c r="H132" s="2">
        <v>0</v>
      </c>
    </row>
    <row r="133" spans="1:8" x14ac:dyDescent="0.3">
      <c r="A133" t="s">
        <v>81</v>
      </c>
      <c r="B133" t="s">
        <v>80</v>
      </c>
      <c r="C133" t="str">
        <f t="shared" si="1"/>
        <v>Jemnice – Moravské Budějovice</v>
      </c>
      <c r="D133" s="2">
        <v>20.8</v>
      </c>
      <c r="E133" s="2">
        <v>0</v>
      </c>
      <c r="F133" s="2">
        <v>0</v>
      </c>
      <c r="G133" s="2">
        <v>0</v>
      </c>
      <c r="H133" s="2">
        <v>0</v>
      </c>
    </row>
    <row r="134" spans="1:8" x14ac:dyDescent="0.3">
      <c r="A134" t="s">
        <v>83</v>
      </c>
      <c r="B134" t="s">
        <v>11</v>
      </c>
      <c r="C134" t="str">
        <f t="shared" si="1"/>
        <v>Studenec – Velké Meziříčí</v>
      </c>
      <c r="D134" s="2">
        <v>24</v>
      </c>
      <c r="E134" s="2">
        <v>0</v>
      </c>
      <c r="F134" s="2">
        <v>0</v>
      </c>
      <c r="G134" s="2">
        <v>0</v>
      </c>
      <c r="H134" s="2">
        <v>0</v>
      </c>
    </row>
    <row r="135" spans="1:8" x14ac:dyDescent="0.3">
      <c r="A135" t="s">
        <v>10</v>
      </c>
      <c r="B135" t="s">
        <v>83</v>
      </c>
      <c r="C135" t="str">
        <f t="shared" si="1"/>
        <v>Velké Meziříčí zastávka – Studenec</v>
      </c>
      <c r="D135" s="2">
        <v>22.8</v>
      </c>
      <c r="E135" s="2">
        <v>0</v>
      </c>
      <c r="F135" s="2">
        <v>0</v>
      </c>
      <c r="G135" s="2">
        <v>0</v>
      </c>
      <c r="H135" s="2">
        <v>0</v>
      </c>
    </row>
    <row r="136" spans="1:8" x14ac:dyDescent="0.3">
      <c r="A136" t="s">
        <v>11</v>
      </c>
      <c r="B136" t="s">
        <v>83</v>
      </c>
      <c r="C136" t="str">
        <f t="shared" si="1"/>
        <v>Velké Meziříčí – Studenec</v>
      </c>
      <c r="D136" s="2">
        <v>24</v>
      </c>
      <c r="E136" s="2">
        <v>0</v>
      </c>
      <c r="F136" s="2">
        <v>0</v>
      </c>
      <c r="G136" s="2">
        <v>0</v>
      </c>
      <c r="H136" s="2">
        <v>0</v>
      </c>
    </row>
    <row r="137" spans="1:8" x14ac:dyDescent="0.3">
      <c r="A137" t="s">
        <v>84</v>
      </c>
      <c r="B137" t="s">
        <v>70</v>
      </c>
      <c r="C137" t="str">
        <f t="shared" si="1"/>
        <v>Křižanov – Tišnov</v>
      </c>
      <c r="D137" s="2">
        <v>15.2</v>
      </c>
      <c r="E137" s="2">
        <v>0</v>
      </c>
      <c r="F137" s="2">
        <v>0</v>
      </c>
      <c r="G137" s="2">
        <v>0</v>
      </c>
      <c r="H137" s="2">
        <v>16.399999999999999</v>
      </c>
    </row>
    <row r="138" spans="1:8" x14ac:dyDescent="0.3">
      <c r="A138" t="s">
        <v>84</v>
      </c>
      <c r="B138" t="s">
        <v>85</v>
      </c>
      <c r="C138" t="str">
        <f t="shared" si="1"/>
        <v>Křižanov – Vlkov-Osová</v>
      </c>
      <c r="D138" s="2">
        <v>11.8</v>
      </c>
      <c r="E138" s="2">
        <v>0</v>
      </c>
      <c r="F138" s="2">
        <v>0</v>
      </c>
      <c r="G138" s="2">
        <v>0</v>
      </c>
      <c r="H138" s="2">
        <v>0</v>
      </c>
    </row>
    <row r="139" spans="1:8" x14ac:dyDescent="0.3">
      <c r="A139" t="s">
        <v>70</v>
      </c>
      <c r="B139" t="s">
        <v>84</v>
      </c>
      <c r="C139" t="str">
        <f t="shared" si="1"/>
        <v>Tišnov – Křižanov</v>
      </c>
      <c r="D139" s="2">
        <v>15.2</v>
      </c>
      <c r="E139" s="2">
        <v>0</v>
      </c>
      <c r="F139" s="2">
        <v>0</v>
      </c>
      <c r="G139" s="2">
        <v>0</v>
      </c>
      <c r="H139" s="2">
        <v>16.399999999999999</v>
      </c>
    </row>
  </sheetData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defaultRowHeight="14.4" x14ac:dyDescent="0.3"/>
  <cols>
    <col min="1" max="1" width="8.77734375" bestFit="1" customWidth="1"/>
    <col min="2" max="2" width="13.6640625" bestFit="1" customWidth="1"/>
  </cols>
  <sheetData>
    <row r="1" spans="1:2" x14ac:dyDescent="0.3">
      <c r="A1" s="1" t="s">
        <v>19</v>
      </c>
      <c r="B1" s="1" t="s">
        <v>14</v>
      </c>
    </row>
    <row r="2" spans="1:2" x14ac:dyDescent="0.3">
      <c r="A2" t="s">
        <v>16</v>
      </c>
      <c r="B2">
        <v>250</v>
      </c>
    </row>
    <row r="3" spans="1:2" x14ac:dyDescent="0.3">
      <c r="A3" t="s">
        <v>20</v>
      </c>
      <c r="B3">
        <v>115</v>
      </c>
    </row>
    <row r="4" spans="1:2" x14ac:dyDescent="0.3">
      <c r="A4" t="s">
        <v>9</v>
      </c>
      <c r="B4">
        <v>305</v>
      </c>
    </row>
    <row r="5" spans="1:2" x14ac:dyDescent="0.3">
      <c r="A5" t="s">
        <v>21</v>
      </c>
      <c r="B5">
        <v>310</v>
      </c>
    </row>
    <row r="6" spans="1:2" x14ac:dyDescent="0.3">
      <c r="A6" t="s">
        <v>22</v>
      </c>
      <c r="B6">
        <v>55</v>
      </c>
    </row>
    <row r="7" spans="1:2" x14ac:dyDescent="0.3">
      <c r="A7" t="s">
        <v>23</v>
      </c>
      <c r="B7">
        <v>60</v>
      </c>
    </row>
    <row r="8" spans="1:2" x14ac:dyDescent="0.3">
      <c r="A8" t="s">
        <v>24</v>
      </c>
      <c r="B8">
        <v>60</v>
      </c>
    </row>
    <row r="9" spans="1:2" x14ac:dyDescent="0.3">
      <c r="A9" t="s">
        <v>28</v>
      </c>
      <c r="B9">
        <v>365</v>
      </c>
    </row>
    <row r="10" spans="1:2" x14ac:dyDescent="0.3">
      <c r="A10" t="s">
        <v>56</v>
      </c>
      <c r="B10">
        <v>55</v>
      </c>
    </row>
    <row r="11" spans="1:2" x14ac:dyDescent="0.3">
      <c r="A11" t="s">
        <v>57</v>
      </c>
      <c r="B11">
        <v>170</v>
      </c>
    </row>
    <row r="12" spans="1:2" x14ac:dyDescent="0.3">
      <c r="A12" t="s">
        <v>68</v>
      </c>
      <c r="B12">
        <v>115</v>
      </c>
    </row>
    <row r="13" spans="1:2" x14ac:dyDescent="0.3">
      <c r="A13" t="s">
        <v>73</v>
      </c>
      <c r="B13">
        <v>195</v>
      </c>
    </row>
    <row r="14" spans="1:2" x14ac:dyDescent="0.3">
      <c r="A14" t="s">
        <v>82</v>
      </c>
      <c r="B14">
        <v>65</v>
      </c>
    </row>
  </sheetData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"/>
  <sheetViews>
    <sheetView workbookViewId="0">
      <selection sqref="A1:A2"/>
    </sheetView>
  </sheetViews>
  <sheetFormatPr defaultRowHeight="14.4" x14ac:dyDescent="0.3"/>
  <cols>
    <col min="2" max="3" width="20.77734375" customWidth="1"/>
    <col min="5" max="9" width="9.44140625" style="2" customWidth="1"/>
    <col min="10" max="10" width="13.6640625" bestFit="1" customWidth="1"/>
    <col min="11" max="15" width="13" style="2" customWidth="1"/>
  </cols>
  <sheetData>
    <row r="1" spans="1:15" s="1" customFormat="1" x14ac:dyDescent="0.3">
      <c r="A1" s="41" t="s">
        <v>12</v>
      </c>
      <c r="B1" s="41" t="s">
        <v>0</v>
      </c>
      <c r="C1" s="41" t="s">
        <v>1</v>
      </c>
      <c r="D1" s="41" t="s">
        <v>13</v>
      </c>
      <c r="E1" s="42" t="s">
        <v>25</v>
      </c>
      <c r="F1" s="42"/>
      <c r="G1" s="42"/>
      <c r="H1" s="42"/>
      <c r="I1" s="42"/>
      <c r="J1" s="41" t="s">
        <v>14</v>
      </c>
      <c r="K1" s="42" t="s">
        <v>15</v>
      </c>
      <c r="L1" s="42"/>
      <c r="M1" s="42"/>
      <c r="N1" s="42"/>
      <c r="O1" s="42"/>
    </row>
    <row r="2" spans="1:15" s="1" customFormat="1" x14ac:dyDescent="0.3">
      <c r="A2" s="41"/>
      <c r="B2" s="41"/>
      <c r="C2" s="41"/>
      <c r="D2" s="41"/>
      <c r="E2" s="38" t="s">
        <v>26</v>
      </c>
      <c r="F2" s="38" t="s">
        <v>27</v>
      </c>
      <c r="G2" s="38" t="s">
        <v>47</v>
      </c>
      <c r="H2" s="38" t="s">
        <v>48</v>
      </c>
      <c r="I2" s="38" t="s">
        <v>64</v>
      </c>
      <c r="J2" s="41"/>
      <c r="K2" s="38" t="s">
        <v>26</v>
      </c>
      <c r="L2" s="38" t="s">
        <v>27</v>
      </c>
      <c r="M2" s="38" t="s">
        <v>47</v>
      </c>
      <c r="N2" s="38" t="s">
        <v>48</v>
      </c>
      <c r="O2" s="38" t="s">
        <v>64</v>
      </c>
    </row>
    <row r="3" spans="1:15" x14ac:dyDescent="0.3">
      <c r="D3" t="s">
        <v>16</v>
      </c>
      <c r="E3" s="2" t="e">
        <f>INDEX('Trasy-km'!$D:$D,MATCH(B3&amp;" – "&amp;C3,'Trasy-km'!$C:$C,0))</f>
        <v>#N/A</v>
      </c>
      <c r="F3" s="2" t="e">
        <f>INDEX('Trasy-km'!$E:$E,MATCH(B3&amp;" – "&amp;C3,'Trasy-km'!$C:$C,0))</f>
        <v>#N/A</v>
      </c>
      <c r="G3" s="2" t="e">
        <f>INDEX('Trasy-km'!$F:$F,MATCH(B3&amp;" – "&amp;C3,'Trasy-km'!$C:$C,0))</f>
        <v>#N/A</v>
      </c>
      <c r="H3" s="2" t="e">
        <f>INDEX('Trasy-km'!$G:$G,MATCH(B3&amp;" – "&amp;C3,'Trasy-km'!$C:$C,0))</f>
        <v>#N/A</v>
      </c>
      <c r="I3" s="2" t="e">
        <f>INDEX('Trasy-km'!$H:$H,MATCH(B3&amp;" – "&amp;C3,'Trasy-km'!$C:$C,0))</f>
        <v>#N/A</v>
      </c>
      <c r="J3">
        <f>INDEX('Provozní dny'!$B:$B,MATCH(D3,'Provozní dny'!$A:$A,0))</f>
        <v>250</v>
      </c>
      <c r="K3" s="2" t="e">
        <f>E3*$J3</f>
        <v>#N/A</v>
      </c>
      <c r="L3" s="2" t="e">
        <f>F3*$J3</f>
        <v>#N/A</v>
      </c>
      <c r="M3" s="2" t="e">
        <f>G3*$J3</f>
        <v>#N/A</v>
      </c>
      <c r="N3" s="2" t="e">
        <f>H3*$J3</f>
        <v>#N/A</v>
      </c>
      <c r="O3" s="2" t="e">
        <f>I3*$J3</f>
        <v>#N/A</v>
      </c>
    </row>
  </sheetData>
  <mergeCells count="7">
    <mergeCell ref="C1:C2"/>
    <mergeCell ref="D1:D2"/>
    <mergeCell ref="B1:B2"/>
    <mergeCell ref="A1:A2"/>
    <mergeCell ref="K1:O1"/>
    <mergeCell ref="E1:I1"/>
    <mergeCell ref="J1:J2"/>
  </mergeCell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1"/>
  <sheetViews>
    <sheetView workbookViewId="0">
      <selection sqref="A1:A2"/>
    </sheetView>
  </sheetViews>
  <sheetFormatPr defaultRowHeight="14.4" x14ac:dyDescent="0.3"/>
  <cols>
    <col min="2" max="3" width="20.77734375" customWidth="1"/>
    <col min="5" max="8" width="9.44140625" style="2" customWidth="1"/>
    <col min="9" max="9" width="13.6640625" bestFit="1" customWidth="1"/>
    <col min="10" max="13" width="13" style="2" customWidth="1"/>
  </cols>
  <sheetData>
    <row r="1" spans="1:13" s="1" customFormat="1" x14ac:dyDescent="0.3">
      <c r="A1" s="46" t="s">
        <v>12</v>
      </c>
      <c r="B1" s="48" t="s">
        <v>0</v>
      </c>
      <c r="C1" s="48" t="s">
        <v>1</v>
      </c>
      <c r="D1" s="48" t="s">
        <v>13</v>
      </c>
      <c r="E1" s="50" t="s">
        <v>25</v>
      </c>
      <c r="F1" s="44"/>
      <c r="G1" s="44"/>
      <c r="H1" s="51"/>
      <c r="I1" s="48" t="s">
        <v>14</v>
      </c>
      <c r="J1" s="43" t="s">
        <v>15</v>
      </c>
      <c r="K1" s="44"/>
      <c r="L1" s="44"/>
      <c r="M1" s="45"/>
    </row>
    <row r="2" spans="1:13" s="1" customFormat="1" ht="15" thickBot="1" x14ac:dyDescent="0.35">
      <c r="A2" s="47"/>
      <c r="B2" s="49"/>
      <c r="C2" s="49"/>
      <c r="D2" s="49"/>
      <c r="E2" s="22" t="s">
        <v>26</v>
      </c>
      <c r="F2" s="22" t="s">
        <v>27</v>
      </c>
      <c r="G2" s="22" t="s">
        <v>47</v>
      </c>
      <c r="H2" s="22" t="s">
        <v>48</v>
      </c>
      <c r="I2" s="49"/>
      <c r="J2" s="12" t="s">
        <v>26</v>
      </c>
      <c r="K2" s="24" t="s">
        <v>27</v>
      </c>
      <c r="L2" s="12" t="s">
        <v>47</v>
      </c>
      <c r="M2" s="13" t="s">
        <v>48</v>
      </c>
    </row>
    <row r="3" spans="1:13" x14ac:dyDescent="0.3">
      <c r="A3" s="14">
        <v>24850</v>
      </c>
      <c r="B3" s="7" t="s">
        <v>3</v>
      </c>
      <c r="C3" s="7" t="s">
        <v>4</v>
      </c>
      <c r="D3" s="7" t="s">
        <v>9</v>
      </c>
      <c r="E3" s="11">
        <f>INDEX('Trasy-km'!$D:$D,MATCH(B3&amp;" – "&amp;C3,'Trasy-km'!$C:$C,0))</f>
        <v>8.9</v>
      </c>
      <c r="F3" s="11">
        <f>INDEX('Trasy-km'!$E:$E,MATCH(B3&amp;" – "&amp;C3,'Trasy-km'!$C:$C,0))</f>
        <v>8.9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7">
        <f>INDEX('Provozní dny'!$B:$B,MATCH(D3,'Provozní dny'!$A:$A,0))</f>
        <v>305</v>
      </c>
      <c r="J3" s="11">
        <f t="shared" ref="J3:K3" si="0">E3*$I3</f>
        <v>2714.5</v>
      </c>
      <c r="K3" s="25">
        <f t="shared" si="0"/>
        <v>2714.5</v>
      </c>
      <c r="L3" s="11">
        <f t="shared" ref="L3:L41" si="1">G3*$I3</f>
        <v>0</v>
      </c>
      <c r="M3" s="15">
        <f t="shared" ref="M3:M41" si="2">H3*$I3</f>
        <v>0</v>
      </c>
    </row>
    <row r="4" spans="1:13" x14ac:dyDescent="0.3">
      <c r="A4" s="16">
        <v>24852</v>
      </c>
      <c r="B4" s="6" t="s">
        <v>5</v>
      </c>
      <c r="C4" s="6" t="s">
        <v>4</v>
      </c>
      <c r="D4" s="6" t="s">
        <v>16</v>
      </c>
      <c r="E4" s="10">
        <f>INDEX('Trasy-km'!$D:$D,MATCH(B4&amp;" – "&amp;C4,'Trasy-km'!$C:$C,0))</f>
        <v>40.799999999999997</v>
      </c>
      <c r="F4" s="10">
        <f>INDEX('Trasy-km'!$E:$E,MATCH(B4&amp;" – "&amp;C4,'Trasy-km'!$C:$C,0))</f>
        <v>8.9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6">
        <f>INDEX('Provozní dny'!$B:$B,MATCH(D4,'Provozní dny'!$A:$A,0))</f>
        <v>250</v>
      </c>
      <c r="J4" s="10">
        <f t="shared" ref="J4:J41" si="3">E4*$I4</f>
        <v>10200</v>
      </c>
      <c r="K4" s="26">
        <f t="shared" ref="K4:K41" si="4">F4*$I4</f>
        <v>2225</v>
      </c>
      <c r="L4" s="10">
        <f t="shared" si="1"/>
        <v>0</v>
      </c>
      <c r="M4" s="17">
        <f t="shared" si="2"/>
        <v>0</v>
      </c>
    </row>
    <row r="5" spans="1:13" x14ac:dyDescent="0.3">
      <c r="A5" s="16">
        <v>24854</v>
      </c>
      <c r="B5" s="6" t="s">
        <v>5</v>
      </c>
      <c r="C5" s="6" t="s">
        <v>4</v>
      </c>
      <c r="D5" s="6" t="s">
        <v>28</v>
      </c>
      <c r="E5" s="10">
        <f>INDEX('Trasy-km'!$D:$D,MATCH(B5&amp;" – "&amp;C5,'Trasy-km'!$C:$C,0))</f>
        <v>40.799999999999997</v>
      </c>
      <c r="F5" s="10">
        <f>INDEX('Trasy-km'!$E:$E,MATCH(B5&amp;" – "&amp;C5,'Trasy-km'!$C:$C,0))</f>
        <v>8.9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6">
        <f>INDEX('Provozní dny'!$B:$B,MATCH(D5,'Provozní dny'!$A:$A,0))</f>
        <v>365</v>
      </c>
      <c r="J5" s="10">
        <f t="shared" si="3"/>
        <v>14891.999999999998</v>
      </c>
      <c r="K5" s="26">
        <f t="shared" si="4"/>
        <v>3248.5</v>
      </c>
      <c r="L5" s="10">
        <f t="shared" si="1"/>
        <v>0</v>
      </c>
      <c r="M5" s="17">
        <f t="shared" si="2"/>
        <v>0</v>
      </c>
    </row>
    <row r="6" spans="1:13" x14ac:dyDescent="0.3">
      <c r="A6" s="16">
        <v>24856</v>
      </c>
      <c r="B6" s="6" t="s">
        <v>5</v>
      </c>
      <c r="C6" s="6" t="s">
        <v>3</v>
      </c>
      <c r="D6" s="6" t="s">
        <v>16</v>
      </c>
      <c r="E6" s="10">
        <f>INDEX('Trasy-km'!$D:$D,MATCH(B6&amp;" – "&amp;C6,'Trasy-km'!$C:$C,0))</f>
        <v>31.9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6">
        <f>INDEX('Provozní dny'!$B:$B,MATCH(D6,'Provozní dny'!$A:$A,0))</f>
        <v>250</v>
      </c>
      <c r="J6" s="10">
        <f t="shared" si="3"/>
        <v>7975</v>
      </c>
      <c r="K6" s="26">
        <f t="shared" si="4"/>
        <v>0</v>
      </c>
      <c r="L6" s="10">
        <f t="shared" si="1"/>
        <v>0</v>
      </c>
      <c r="M6" s="17">
        <f t="shared" si="2"/>
        <v>0</v>
      </c>
    </row>
    <row r="7" spans="1:13" x14ac:dyDescent="0.3">
      <c r="A7" s="16">
        <v>24858</v>
      </c>
      <c r="B7" s="6" t="s">
        <v>5</v>
      </c>
      <c r="C7" s="6" t="s">
        <v>4</v>
      </c>
      <c r="D7" s="6" t="s">
        <v>28</v>
      </c>
      <c r="E7" s="10">
        <f>INDEX('Trasy-km'!$D:$D,MATCH(B7&amp;" – "&amp;C7,'Trasy-km'!$C:$C,0))</f>
        <v>40.799999999999997</v>
      </c>
      <c r="F7" s="10">
        <f>INDEX('Trasy-km'!$E:$E,MATCH(B7&amp;" – "&amp;C7,'Trasy-km'!$C:$C,0))</f>
        <v>8.9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6">
        <f>INDEX('Provozní dny'!$B:$B,MATCH(D7,'Provozní dny'!$A:$A,0))</f>
        <v>365</v>
      </c>
      <c r="J7" s="10">
        <f t="shared" si="3"/>
        <v>14891.999999999998</v>
      </c>
      <c r="K7" s="26">
        <f t="shared" si="4"/>
        <v>3248.5</v>
      </c>
      <c r="L7" s="10">
        <f t="shared" si="1"/>
        <v>0</v>
      </c>
      <c r="M7" s="17">
        <f t="shared" si="2"/>
        <v>0</v>
      </c>
    </row>
    <row r="8" spans="1:13" x14ac:dyDescent="0.3">
      <c r="A8" s="16">
        <v>24860</v>
      </c>
      <c r="B8" s="6" t="s">
        <v>5</v>
      </c>
      <c r="C8" s="6" t="s">
        <v>4</v>
      </c>
      <c r="D8" s="6" t="s">
        <v>28</v>
      </c>
      <c r="E8" s="10">
        <f>INDEX('Trasy-km'!$D:$D,MATCH(B8&amp;" – "&amp;C8,'Trasy-km'!$C:$C,0))</f>
        <v>40.799999999999997</v>
      </c>
      <c r="F8" s="10">
        <f>INDEX('Trasy-km'!$E:$E,MATCH(B8&amp;" – "&amp;C8,'Trasy-km'!$C:$C,0))</f>
        <v>8.9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6">
        <f>INDEX('Provozní dny'!$B:$B,MATCH(D8,'Provozní dny'!$A:$A,0))</f>
        <v>365</v>
      </c>
      <c r="J8" s="10">
        <f t="shared" si="3"/>
        <v>14891.999999999998</v>
      </c>
      <c r="K8" s="26">
        <f t="shared" si="4"/>
        <v>3248.5</v>
      </c>
      <c r="L8" s="10">
        <f t="shared" si="1"/>
        <v>0</v>
      </c>
      <c r="M8" s="17">
        <f t="shared" si="2"/>
        <v>0</v>
      </c>
    </row>
    <row r="9" spans="1:13" x14ac:dyDescent="0.3">
      <c r="A9" s="16">
        <v>24862</v>
      </c>
      <c r="B9" s="6" t="s">
        <v>5</v>
      </c>
      <c r="C9" s="6" t="s">
        <v>4</v>
      </c>
      <c r="D9" s="6" t="s">
        <v>28</v>
      </c>
      <c r="E9" s="10">
        <f>INDEX('Trasy-km'!$D:$D,MATCH(B9&amp;" – "&amp;C9,'Trasy-km'!$C:$C,0))</f>
        <v>40.799999999999997</v>
      </c>
      <c r="F9" s="10">
        <f>INDEX('Trasy-km'!$E:$E,MATCH(B9&amp;" – "&amp;C9,'Trasy-km'!$C:$C,0))</f>
        <v>8.9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6">
        <f>INDEX('Provozní dny'!$B:$B,MATCH(D9,'Provozní dny'!$A:$A,0))</f>
        <v>365</v>
      </c>
      <c r="J9" s="10">
        <f t="shared" si="3"/>
        <v>14891.999999999998</v>
      </c>
      <c r="K9" s="26">
        <f t="shared" si="4"/>
        <v>3248.5</v>
      </c>
      <c r="L9" s="10">
        <f t="shared" si="1"/>
        <v>0</v>
      </c>
      <c r="M9" s="17">
        <f t="shared" si="2"/>
        <v>0</v>
      </c>
    </row>
    <row r="10" spans="1:13" x14ac:dyDescent="0.3">
      <c r="A10" s="16">
        <v>24864</v>
      </c>
      <c r="B10" s="6" t="s">
        <v>5</v>
      </c>
      <c r="C10" s="6" t="s">
        <v>4</v>
      </c>
      <c r="D10" s="6" t="s">
        <v>16</v>
      </c>
      <c r="E10" s="10">
        <f>INDEX('Trasy-km'!$D:$D,MATCH(B10&amp;" – "&amp;C10,'Trasy-km'!$C:$C,0))</f>
        <v>40.799999999999997</v>
      </c>
      <c r="F10" s="10">
        <f>INDEX('Trasy-km'!$E:$E,MATCH(B10&amp;" – "&amp;C10,'Trasy-km'!$C:$C,0))</f>
        <v>8.9</v>
      </c>
      <c r="G10" s="10">
        <f>INDEX('Trasy-km'!$F:$F,MATCH(B10&amp;" – "&amp;C10,'Trasy-km'!$C:$C,0))</f>
        <v>0</v>
      </c>
      <c r="H10" s="10">
        <f>INDEX('Trasy-km'!$G:$G,MATCH(B10&amp;" – "&amp;C10,'Trasy-km'!$C:$C,0))</f>
        <v>0</v>
      </c>
      <c r="I10" s="6">
        <f>INDEX('Provozní dny'!$B:$B,MATCH(D10,'Provozní dny'!$A:$A,0))</f>
        <v>250</v>
      </c>
      <c r="J10" s="10">
        <f t="shared" si="3"/>
        <v>10200</v>
      </c>
      <c r="K10" s="26">
        <f t="shared" si="4"/>
        <v>2225</v>
      </c>
      <c r="L10" s="10">
        <f t="shared" si="1"/>
        <v>0</v>
      </c>
      <c r="M10" s="17">
        <f t="shared" si="2"/>
        <v>0</v>
      </c>
    </row>
    <row r="11" spans="1:13" x14ac:dyDescent="0.3">
      <c r="A11" s="16">
        <v>24866</v>
      </c>
      <c r="B11" s="6" t="s">
        <v>5</v>
      </c>
      <c r="C11" s="6" t="s">
        <v>4</v>
      </c>
      <c r="D11" s="6" t="s">
        <v>28</v>
      </c>
      <c r="E11" s="10">
        <f>INDEX('Trasy-km'!$D:$D,MATCH(B11&amp;" – "&amp;C11,'Trasy-km'!$C:$C,0))</f>
        <v>40.799999999999997</v>
      </c>
      <c r="F11" s="10">
        <f>INDEX('Trasy-km'!$E:$E,MATCH(B11&amp;" – "&amp;C11,'Trasy-km'!$C:$C,0))</f>
        <v>8.9</v>
      </c>
      <c r="G11" s="10">
        <f>INDEX('Trasy-km'!$F:$F,MATCH(B11&amp;" – "&amp;C11,'Trasy-km'!$C:$C,0))</f>
        <v>0</v>
      </c>
      <c r="H11" s="10">
        <f>INDEX('Trasy-km'!$G:$G,MATCH(B11&amp;" – "&amp;C11,'Trasy-km'!$C:$C,0))</f>
        <v>0</v>
      </c>
      <c r="I11" s="6">
        <f>INDEX('Provozní dny'!$B:$B,MATCH(D11,'Provozní dny'!$A:$A,0))</f>
        <v>365</v>
      </c>
      <c r="J11" s="10">
        <f t="shared" si="3"/>
        <v>14891.999999999998</v>
      </c>
      <c r="K11" s="26">
        <f t="shared" si="4"/>
        <v>3248.5</v>
      </c>
      <c r="L11" s="10">
        <f t="shared" si="1"/>
        <v>0</v>
      </c>
      <c r="M11" s="17">
        <f t="shared" si="2"/>
        <v>0</v>
      </c>
    </row>
    <row r="12" spans="1:13" x14ac:dyDescent="0.3">
      <c r="A12" s="16">
        <v>24868</v>
      </c>
      <c r="B12" s="6" t="s">
        <v>5</v>
      </c>
      <c r="C12" s="6" t="s">
        <v>4</v>
      </c>
      <c r="D12" s="6" t="s">
        <v>16</v>
      </c>
      <c r="E12" s="10">
        <f>INDEX('Trasy-km'!$D:$D,MATCH(B12&amp;" – "&amp;C12,'Trasy-km'!$C:$C,0))</f>
        <v>40.799999999999997</v>
      </c>
      <c r="F12" s="10">
        <f>INDEX('Trasy-km'!$E:$E,MATCH(B12&amp;" – "&amp;C12,'Trasy-km'!$C:$C,0))</f>
        <v>8.9</v>
      </c>
      <c r="G12" s="10">
        <f>INDEX('Trasy-km'!$F:$F,MATCH(B12&amp;" – "&amp;C12,'Trasy-km'!$C:$C,0))</f>
        <v>0</v>
      </c>
      <c r="H12" s="10">
        <f>INDEX('Trasy-km'!$G:$G,MATCH(B12&amp;" – "&amp;C12,'Trasy-km'!$C:$C,0))</f>
        <v>0</v>
      </c>
      <c r="I12" s="6">
        <f>INDEX('Provozní dny'!$B:$B,MATCH(D12,'Provozní dny'!$A:$A,0))</f>
        <v>250</v>
      </c>
      <c r="J12" s="10">
        <f t="shared" si="3"/>
        <v>10200</v>
      </c>
      <c r="K12" s="26">
        <f t="shared" si="4"/>
        <v>2225</v>
      </c>
      <c r="L12" s="10">
        <f t="shared" si="1"/>
        <v>0</v>
      </c>
      <c r="M12" s="17">
        <f t="shared" si="2"/>
        <v>0</v>
      </c>
    </row>
    <row r="13" spans="1:13" x14ac:dyDescent="0.3">
      <c r="A13" s="16">
        <v>24870</v>
      </c>
      <c r="B13" s="6" t="s">
        <v>5</v>
      </c>
      <c r="C13" s="6" t="s">
        <v>4</v>
      </c>
      <c r="D13" s="6" t="s">
        <v>16</v>
      </c>
      <c r="E13" s="10">
        <f>INDEX('Trasy-km'!$D:$D,MATCH(B13&amp;" – "&amp;C13,'Trasy-km'!$C:$C,0))</f>
        <v>40.799999999999997</v>
      </c>
      <c r="F13" s="10">
        <f>INDEX('Trasy-km'!$E:$E,MATCH(B13&amp;" – "&amp;C13,'Trasy-km'!$C:$C,0))</f>
        <v>8.9</v>
      </c>
      <c r="G13" s="10">
        <f>INDEX('Trasy-km'!$F:$F,MATCH(B13&amp;" – "&amp;C13,'Trasy-km'!$C:$C,0))</f>
        <v>0</v>
      </c>
      <c r="H13" s="10">
        <f>INDEX('Trasy-km'!$G:$G,MATCH(B13&amp;" – "&amp;C13,'Trasy-km'!$C:$C,0))</f>
        <v>0</v>
      </c>
      <c r="I13" s="6">
        <f>INDEX('Provozní dny'!$B:$B,MATCH(D13,'Provozní dny'!$A:$A,0))</f>
        <v>250</v>
      </c>
      <c r="J13" s="10">
        <f t="shared" si="3"/>
        <v>10200</v>
      </c>
      <c r="K13" s="26">
        <f t="shared" si="4"/>
        <v>2225</v>
      </c>
      <c r="L13" s="10">
        <f t="shared" si="1"/>
        <v>0</v>
      </c>
      <c r="M13" s="17">
        <f t="shared" si="2"/>
        <v>0</v>
      </c>
    </row>
    <row r="14" spans="1:13" x14ac:dyDescent="0.3">
      <c r="A14" s="16">
        <v>24872</v>
      </c>
      <c r="B14" s="6" t="s">
        <v>5</v>
      </c>
      <c r="C14" s="6" t="s">
        <v>4</v>
      </c>
      <c r="D14" s="6" t="s">
        <v>20</v>
      </c>
      <c r="E14" s="10">
        <f>INDEX('Trasy-km'!$D:$D,MATCH(B14&amp;" – "&amp;C14,'Trasy-km'!$C:$C,0))</f>
        <v>40.799999999999997</v>
      </c>
      <c r="F14" s="10">
        <f>INDEX('Trasy-km'!$E:$E,MATCH(B14&amp;" – "&amp;C14,'Trasy-km'!$C:$C,0))</f>
        <v>8.9</v>
      </c>
      <c r="G14" s="10">
        <f>INDEX('Trasy-km'!$F:$F,MATCH(B14&amp;" – "&amp;C14,'Trasy-km'!$C:$C,0))</f>
        <v>0</v>
      </c>
      <c r="H14" s="10">
        <f>INDEX('Trasy-km'!$G:$G,MATCH(B14&amp;" – "&amp;C14,'Trasy-km'!$C:$C,0))</f>
        <v>0</v>
      </c>
      <c r="I14" s="6">
        <f>INDEX('Provozní dny'!$B:$B,MATCH(D14,'Provozní dny'!$A:$A,0))</f>
        <v>115</v>
      </c>
      <c r="J14" s="10">
        <f t="shared" si="3"/>
        <v>4692</v>
      </c>
      <c r="K14" s="26">
        <f t="shared" si="4"/>
        <v>1023.5</v>
      </c>
      <c r="L14" s="10">
        <f t="shared" si="1"/>
        <v>0</v>
      </c>
      <c r="M14" s="17">
        <f t="shared" si="2"/>
        <v>0</v>
      </c>
    </row>
    <row r="15" spans="1:13" x14ac:dyDescent="0.3">
      <c r="A15" s="16">
        <v>24874</v>
      </c>
      <c r="B15" s="6" t="s">
        <v>5</v>
      </c>
      <c r="C15" s="6" t="s">
        <v>3</v>
      </c>
      <c r="D15" s="6" t="s">
        <v>16</v>
      </c>
      <c r="E15" s="10">
        <f>INDEX('Trasy-km'!$D:$D,MATCH(B15&amp;" – "&amp;C15,'Trasy-km'!$C:$C,0))</f>
        <v>31.9</v>
      </c>
      <c r="F15" s="10">
        <f>INDEX('Trasy-km'!$E:$E,MATCH(B15&amp;" – "&amp;C15,'Trasy-km'!$C:$C,0))</f>
        <v>0</v>
      </c>
      <c r="G15" s="10">
        <f>INDEX('Trasy-km'!$F:$F,MATCH(B15&amp;" – "&amp;C15,'Trasy-km'!$C:$C,0))</f>
        <v>0</v>
      </c>
      <c r="H15" s="10">
        <f>INDEX('Trasy-km'!$G:$G,MATCH(B15&amp;" – "&amp;C15,'Trasy-km'!$C:$C,0))</f>
        <v>0</v>
      </c>
      <c r="I15" s="6">
        <f>INDEX('Provozní dny'!$B:$B,MATCH(D15,'Provozní dny'!$A:$A,0))</f>
        <v>250</v>
      </c>
      <c r="J15" s="10">
        <f t="shared" si="3"/>
        <v>7975</v>
      </c>
      <c r="K15" s="26">
        <f t="shared" si="4"/>
        <v>0</v>
      </c>
      <c r="L15" s="10">
        <f t="shared" si="1"/>
        <v>0</v>
      </c>
      <c r="M15" s="17">
        <f t="shared" si="2"/>
        <v>0</v>
      </c>
    </row>
    <row r="16" spans="1:13" x14ac:dyDescent="0.3">
      <c r="A16" s="16">
        <v>24876</v>
      </c>
      <c r="B16" s="6" t="s">
        <v>5</v>
      </c>
      <c r="C16" s="6" t="s">
        <v>4</v>
      </c>
      <c r="D16" s="6" t="s">
        <v>16</v>
      </c>
      <c r="E16" s="10">
        <f>INDEX('Trasy-km'!$D:$D,MATCH(B16&amp;" – "&amp;C16,'Trasy-km'!$C:$C,0))</f>
        <v>40.799999999999997</v>
      </c>
      <c r="F16" s="10">
        <f>INDEX('Trasy-km'!$E:$E,MATCH(B16&amp;" – "&amp;C16,'Trasy-km'!$C:$C,0))</f>
        <v>8.9</v>
      </c>
      <c r="G16" s="10">
        <f>INDEX('Trasy-km'!$F:$F,MATCH(B16&amp;" – "&amp;C16,'Trasy-km'!$C:$C,0))</f>
        <v>0</v>
      </c>
      <c r="H16" s="10">
        <f>INDEX('Trasy-km'!$G:$G,MATCH(B16&amp;" – "&amp;C16,'Trasy-km'!$C:$C,0))</f>
        <v>0</v>
      </c>
      <c r="I16" s="6">
        <f>INDEX('Provozní dny'!$B:$B,MATCH(D16,'Provozní dny'!$A:$A,0))</f>
        <v>250</v>
      </c>
      <c r="J16" s="10">
        <f t="shared" si="3"/>
        <v>10200</v>
      </c>
      <c r="K16" s="26">
        <f t="shared" si="4"/>
        <v>2225</v>
      </c>
      <c r="L16" s="10">
        <f t="shared" si="1"/>
        <v>0</v>
      </c>
      <c r="M16" s="17">
        <f t="shared" si="2"/>
        <v>0</v>
      </c>
    </row>
    <row r="17" spans="1:13" x14ac:dyDescent="0.3">
      <c r="A17" s="16">
        <v>24878</v>
      </c>
      <c r="B17" s="6" t="s">
        <v>5</v>
      </c>
      <c r="C17" s="6" t="s">
        <v>4</v>
      </c>
      <c r="D17" s="6" t="s">
        <v>20</v>
      </c>
      <c r="E17" s="10">
        <f>INDEX('Trasy-km'!$D:$D,MATCH(B17&amp;" – "&amp;C17,'Trasy-km'!$C:$C,0))</f>
        <v>40.799999999999997</v>
      </c>
      <c r="F17" s="10">
        <f>INDEX('Trasy-km'!$E:$E,MATCH(B17&amp;" – "&amp;C17,'Trasy-km'!$C:$C,0))</f>
        <v>8.9</v>
      </c>
      <c r="G17" s="10">
        <f>INDEX('Trasy-km'!$F:$F,MATCH(B17&amp;" – "&amp;C17,'Trasy-km'!$C:$C,0))</f>
        <v>0</v>
      </c>
      <c r="H17" s="10">
        <f>INDEX('Trasy-km'!$G:$G,MATCH(B17&amp;" – "&amp;C17,'Trasy-km'!$C:$C,0))</f>
        <v>0</v>
      </c>
      <c r="I17" s="6">
        <f>INDEX('Provozní dny'!$B:$B,MATCH(D17,'Provozní dny'!$A:$A,0))</f>
        <v>115</v>
      </c>
      <c r="J17" s="10">
        <f t="shared" si="3"/>
        <v>4692</v>
      </c>
      <c r="K17" s="26">
        <f t="shared" si="4"/>
        <v>1023.5</v>
      </c>
      <c r="L17" s="10">
        <f t="shared" si="1"/>
        <v>0</v>
      </c>
      <c r="M17" s="17">
        <f t="shared" si="2"/>
        <v>0</v>
      </c>
    </row>
    <row r="18" spans="1:13" x14ac:dyDescent="0.3">
      <c r="A18" s="16">
        <v>24880</v>
      </c>
      <c r="B18" s="6" t="s">
        <v>5</v>
      </c>
      <c r="C18" s="6" t="s">
        <v>3</v>
      </c>
      <c r="D18" s="6" t="s">
        <v>16</v>
      </c>
      <c r="E18" s="10">
        <f>INDEX('Trasy-km'!$D:$D,MATCH(B18&amp;" – "&amp;C18,'Trasy-km'!$C:$C,0))</f>
        <v>31.9</v>
      </c>
      <c r="F18" s="10">
        <f>INDEX('Trasy-km'!$E:$E,MATCH(B18&amp;" – "&amp;C18,'Trasy-km'!$C:$C,0))</f>
        <v>0</v>
      </c>
      <c r="G18" s="10">
        <f>INDEX('Trasy-km'!$F:$F,MATCH(B18&amp;" – "&amp;C18,'Trasy-km'!$C:$C,0))</f>
        <v>0</v>
      </c>
      <c r="H18" s="10">
        <f>INDEX('Trasy-km'!$G:$G,MATCH(B18&amp;" – "&amp;C18,'Trasy-km'!$C:$C,0))</f>
        <v>0</v>
      </c>
      <c r="I18" s="6">
        <f>INDEX('Provozní dny'!$B:$B,MATCH(D18,'Provozní dny'!$A:$A,0))</f>
        <v>250</v>
      </c>
      <c r="J18" s="10">
        <f t="shared" si="3"/>
        <v>7975</v>
      </c>
      <c r="K18" s="26">
        <f t="shared" si="4"/>
        <v>0</v>
      </c>
      <c r="L18" s="10">
        <f t="shared" si="1"/>
        <v>0</v>
      </c>
      <c r="M18" s="17">
        <f t="shared" si="2"/>
        <v>0</v>
      </c>
    </row>
    <row r="19" spans="1:13" x14ac:dyDescent="0.3">
      <c r="A19" s="16">
        <v>24882</v>
      </c>
      <c r="B19" s="6" t="s">
        <v>5</v>
      </c>
      <c r="C19" s="6" t="s">
        <v>4</v>
      </c>
      <c r="D19" s="6" t="s">
        <v>16</v>
      </c>
      <c r="E19" s="10">
        <f>INDEX('Trasy-km'!$D:$D,MATCH(B19&amp;" – "&amp;C19,'Trasy-km'!$C:$C,0))</f>
        <v>40.799999999999997</v>
      </c>
      <c r="F19" s="10">
        <f>INDEX('Trasy-km'!$E:$E,MATCH(B19&amp;" – "&amp;C19,'Trasy-km'!$C:$C,0))</f>
        <v>8.9</v>
      </c>
      <c r="G19" s="10">
        <f>INDEX('Trasy-km'!$F:$F,MATCH(B19&amp;" – "&amp;C19,'Trasy-km'!$C:$C,0))</f>
        <v>0</v>
      </c>
      <c r="H19" s="10">
        <f>INDEX('Trasy-km'!$G:$G,MATCH(B19&amp;" – "&amp;C19,'Trasy-km'!$C:$C,0))</f>
        <v>0</v>
      </c>
      <c r="I19" s="6">
        <f>INDEX('Provozní dny'!$B:$B,MATCH(D19,'Provozní dny'!$A:$A,0))</f>
        <v>250</v>
      </c>
      <c r="J19" s="10">
        <f t="shared" si="3"/>
        <v>10200</v>
      </c>
      <c r="K19" s="26">
        <f t="shared" si="4"/>
        <v>2225</v>
      </c>
      <c r="L19" s="10">
        <f t="shared" si="1"/>
        <v>0</v>
      </c>
      <c r="M19" s="17">
        <f t="shared" si="2"/>
        <v>0</v>
      </c>
    </row>
    <row r="20" spans="1:13" x14ac:dyDescent="0.3">
      <c r="A20" s="16">
        <v>24884</v>
      </c>
      <c r="B20" s="6" t="s">
        <v>5</v>
      </c>
      <c r="C20" s="6" t="s">
        <v>3</v>
      </c>
      <c r="D20" s="6" t="s">
        <v>20</v>
      </c>
      <c r="E20" s="10">
        <f>INDEX('Trasy-km'!$D:$D,MATCH(B20&amp;" – "&amp;C20,'Trasy-km'!$C:$C,0))</f>
        <v>31.9</v>
      </c>
      <c r="F20" s="10">
        <f>INDEX('Trasy-km'!$E:$E,MATCH(B20&amp;" – "&amp;C20,'Trasy-km'!$C:$C,0))</f>
        <v>0</v>
      </c>
      <c r="G20" s="10">
        <f>INDEX('Trasy-km'!$F:$F,MATCH(B20&amp;" – "&amp;C20,'Trasy-km'!$C:$C,0))</f>
        <v>0</v>
      </c>
      <c r="H20" s="10">
        <f>INDEX('Trasy-km'!$G:$G,MATCH(B20&amp;" – "&amp;C20,'Trasy-km'!$C:$C,0))</f>
        <v>0</v>
      </c>
      <c r="I20" s="6">
        <f>INDEX('Provozní dny'!$B:$B,MATCH(D20,'Provozní dny'!$A:$A,0))</f>
        <v>115</v>
      </c>
      <c r="J20" s="10">
        <f t="shared" si="3"/>
        <v>3668.5</v>
      </c>
      <c r="K20" s="26">
        <f t="shared" si="4"/>
        <v>0</v>
      </c>
      <c r="L20" s="10">
        <f t="shared" si="1"/>
        <v>0</v>
      </c>
      <c r="M20" s="17">
        <f t="shared" si="2"/>
        <v>0</v>
      </c>
    </row>
    <row r="21" spans="1:13" x14ac:dyDescent="0.3">
      <c r="A21" s="16">
        <v>24886</v>
      </c>
      <c r="B21" s="6" t="s">
        <v>5</v>
      </c>
      <c r="C21" s="6" t="s">
        <v>3</v>
      </c>
      <c r="D21" s="6" t="s">
        <v>21</v>
      </c>
      <c r="E21" s="10">
        <f>INDEX('Trasy-km'!$D:$D,MATCH(B21&amp;" – "&amp;C21,'Trasy-km'!$C:$C,0))</f>
        <v>31.9</v>
      </c>
      <c r="F21" s="10">
        <f>INDEX('Trasy-km'!$E:$E,MATCH(B21&amp;" – "&amp;C21,'Trasy-km'!$C:$C,0))</f>
        <v>0</v>
      </c>
      <c r="G21" s="10">
        <f>INDEX('Trasy-km'!$F:$F,MATCH(B21&amp;" – "&amp;C21,'Trasy-km'!$C:$C,0))</f>
        <v>0</v>
      </c>
      <c r="H21" s="10">
        <f>INDEX('Trasy-km'!$G:$G,MATCH(B21&amp;" – "&amp;C21,'Trasy-km'!$C:$C,0))</f>
        <v>0</v>
      </c>
      <c r="I21" s="6">
        <f>INDEX('Provozní dny'!$B:$B,MATCH(D21,'Provozní dny'!$A:$A,0))</f>
        <v>310</v>
      </c>
      <c r="J21" s="10">
        <f t="shared" si="3"/>
        <v>9889</v>
      </c>
      <c r="K21" s="26">
        <f t="shared" si="4"/>
        <v>0</v>
      </c>
      <c r="L21" s="10">
        <f t="shared" si="1"/>
        <v>0</v>
      </c>
      <c r="M21" s="17">
        <f t="shared" si="2"/>
        <v>0</v>
      </c>
    </row>
    <row r="22" spans="1:13" x14ac:dyDescent="0.3">
      <c r="A22" s="16">
        <v>24851</v>
      </c>
      <c r="B22" s="6" t="s">
        <v>3</v>
      </c>
      <c r="C22" s="6" t="s">
        <v>5</v>
      </c>
      <c r="D22" s="6" t="s">
        <v>9</v>
      </c>
      <c r="E22" s="10">
        <f>INDEX('Trasy-km'!$D:$D,MATCH(B22&amp;" – "&amp;C22,'Trasy-km'!$C:$C,0))</f>
        <v>31.9</v>
      </c>
      <c r="F22" s="10">
        <f>INDEX('Trasy-km'!$E:$E,MATCH(B22&amp;" – "&amp;C22,'Trasy-km'!$C:$C,0))</f>
        <v>0</v>
      </c>
      <c r="G22" s="10">
        <f>INDEX('Trasy-km'!$F:$F,MATCH(B22&amp;" – "&amp;C22,'Trasy-km'!$C:$C,0))</f>
        <v>0</v>
      </c>
      <c r="H22" s="10">
        <f>INDEX('Trasy-km'!$G:$G,MATCH(B22&amp;" – "&amp;C22,'Trasy-km'!$C:$C,0))</f>
        <v>0</v>
      </c>
      <c r="I22" s="6">
        <f>INDEX('Provozní dny'!$B:$B,MATCH(D22,'Provozní dny'!$A:$A,0))</f>
        <v>305</v>
      </c>
      <c r="J22" s="10">
        <f t="shared" si="3"/>
        <v>9729.5</v>
      </c>
      <c r="K22" s="26">
        <f t="shared" si="4"/>
        <v>0</v>
      </c>
      <c r="L22" s="10">
        <f t="shared" si="1"/>
        <v>0</v>
      </c>
      <c r="M22" s="17">
        <f t="shared" si="2"/>
        <v>0</v>
      </c>
    </row>
    <row r="23" spans="1:13" x14ac:dyDescent="0.3">
      <c r="A23" s="16">
        <v>24853</v>
      </c>
      <c r="B23" s="6" t="s">
        <v>4</v>
      </c>
      <c r="C23" s="6" t="s">
        <v>3</v>
      </c>
      <c r="D23" s="6" t="s">
        <v>9</v>
      </c>
      <c r="E23" s="10">
        <f>INDEX('Trasy-km'!$D:$D,MATCH(B23&amp;" – "&amp;C23,'Trasy-km'!$C:$C,0))</f>
        <v>8.9</v>
      </c>
      <c r="F23" s="10">
        <f>INDEX('Trasy-km'!$E:$E,MATCH(B23&amp;" – "&amp;C23,'Trasy-km'!$C:$C,0))</f>
        <v>8.9</v>
      </c>
      <c r="G23" s="10">
        <f>INDEX('Trasy-km'!$F:$F,MATCH(B23&amp;" – "&amp;C23,'Trasy-km'!$C:$C,0))</f>
        <v>0</v>
      </c>
      <c r="H23" s="10">
        <f>INDEX('Trasy-km'!$G:$G,MATCH(B23&amp;" – "&amp;C23,'Trasy-km'!$C:$C,0))</f>
        <v>0</v>
      </c>
      <c r="I23" s="6">
        <f>INDEX('Provozní dny'!$B:$B,MATCH(D23,'Provozní dny'!$A:$A,0))</f>
        <v>305</v>
      </c>
      <c r="J23" s="10">
        <f t="shared" si="3"/>
        <v>2714.5</v>
      </c>
      <c r="K23" s="26">
        <f t="shared" si="4"/>
        <v>2714.5</v>
      </c>
      <c r="L23" s="10">
        <f t="shared" si="1"/>
        <v>0</v>
      </c>
      <c r="M23" s="17">
        <f t="shared" si="2"/>
        <v>0</v>
      </c>
    </row>
    <row r="24" spans="1:13" x14ac:dyDescent="0.3">
      <c r="A24" s="16">
        <v>24853</v>
      </c>
      <c r="B24" s="6" t="s">
        <v>3</v>
      </c>
      <c r="C24" s="6" t="s">
        <v>5</v>
      </c>
      <c r="D24" s="6" t="s">
        <v>28</v>
      </c>
      <c r="E24" s="10">
        <f>INDEX('Trasy-km'!$D:$D,MATCH(B24&amp;" – "&amp;C24,'Trasy-km'!$C:$C,0))</f>
        <v>31.9</v>
      </c>
      <c r="F24" s="10">
        <f>INDEX('Trasy-km'!$E:$E,MATCH(B24&amp;" – "&amp;C24,'Trasy-km'!$C:$C,0))</f>
        <v>0</v>
      </c>
      <c r="G24" s="10">
        <f>INDEX('Trasy-km'!$F:$F,MATCH(B24&amp;" – "&amp;C24,'Trasy-km'!$C:$C,0))</f>
        <v>0</v>
      </c>
      <c r="H24" s="10">
        <f>INDEX('Trasy-km'!$G:$G,MATCH(B24&amp;" – "&amp;C24,'Trasy-km'!$C:$C,0))</f>
        <v>0</v>
      </c>
      <c r="I24" s="6">
        <f>INDEX('Provozní dny'!$B:$B,MATCH(D24,'Provozní dny'!$A:$A,0))</f>
        <v>365</v>
      </c>
      <c r="J24" s="10">
        <f t="shared" si="3"/>
        <v>11643.5</v>
      </c>
      <c r="K24" s="26">
        <f t="shared" si="4"/>
        <v>0</v>
      </c>
      <c r="L24" s="10">
        <f t="shared" si="1"/>
        <v>0</v>
      </c>
      <c r="M24" s="17">
        <f t="shared" si="2"/>
        <v>0</v>
      </c>
    </row>
    <row r="25" spans="1:13" x14ac:dyDescent="0.3">
      <c r="A25" s="16">
        <v>24855</v>
      </c>
      <c r="B25" s="6" t="s">
        <v>4</v>
      </c>
      <c r="C25" s="6" t="s">
        <v>5</v>
      </c>
      <c r="D25" s="6" t="s">
        <v>16</v>
      </c>
      <c r="E25" s="10">
        <f>INDEX('Trasy-km'!$D:$D,MATCH(B25&amp;" – "&amp;C25,'Trasy-km'!$C:$C,0))</f>
        <v>40.799999999999997</v>
      </c>
      <c r="F25" s="10">
        <f>INDEX('Trasy-km'!$E:$E,MATCH(B25&amp;" – "&amp;C25,'Trasy-km'!$C:$C,0))</f>
        <v>8.9</v>
      </c>
      <c r="G25" s="10">
        <f>INDEX('Trasy-km'!$F:$F,MATCH(B25&amp;" – "&amp;C25,'Trasy-km'!$C:$C,0))</f>
        <v>0</v>
      </c>
      <c r="H25" s="10">
        <f>INDEX('Trasy-km'!$G:$G,MATCH(B25&amp;" – "&amp;C25,'Trasy-km'!$C:$C,0))</f>
        <v>0</v>
      </c>
      <c r="I25" s="6">
        <f>INDEX('Provozní dny'!$B:$B,MATCH(D25,'Provozní dny'!$A:$A,0))</f>
        <v>250</v>
      </c>
      <c r="J25" s="10">
        <f t="shared" si="3"/>
        <v>10200</v>
      </c>
      <c r="K25" s="26">
        <f t="shared" si="4"/>
        <v>2225</v>
      </c>
      <c r="L25" s="10">
        <f t="shared" si="1"/>
        <v>0</v>
      </c>
      <c r="M25" s="17">
        <f t="shared" si="2"/>
        <v>0</v>
      </c>
    </row>
    <row r="26" spans="1:13" x14ac:dyDescent="0.3">
      <c r="A26" s="16">
        <v>24857</v>
      </c>
      <c r="B26" s="6" t="s">
        <v>4</v>
      </c>
      <c r="C26" s="6" t="s">
        <v>5</v>
      </c>
      <c r="D26" s="6" t="s">
        <v>28</v>
      </c>
      <c r="E26" s="10">
        <f>INDEX('Trasy-km'!$D:$D,MATCH(B26&amp;" – "&amp;C26,'Trasy-km'!$C:$C,0))</f>
        <v>40.799999999999997</v>
      </c>
      <c r="F26" s="10">
        <f>INDEX('Trasy-km'!$E:$E,MATCH(B26&amp;" – "&amp;C26,'Trasy-km'!$C:$C,0))</f>
        <v>8.9</v>
      </c>
      <c r="G26" s="10">
        <f>INDEX('Trasy-km'!$F:$F,MATCH(B26&amp;" – "&amp;C26,'Trasy-km'!$C:$C,0))</f>
        <v>0</v>
      </c>
      <c r="H26" s="10">
        <f>INDEX('Trasy-km'!$G:$G,MATCH(B26&amp;" – "&amp;C26,'Trasy-km'!$C:$C,0))</f>
        <v>0</v>
      </c>
      <c r="I26" s="6">
        <f>INDEX('Provozní dny'!$B:$B,MATCH(D26,'Provozní dny'!$A:$A,0))</f>
        <v>365</v>
      </c>
      <c r="J26" s="10">
        <f t="shared" si="3"/>
        <v>14891.999999999998</v>
      </c>
      <c r="K26" s="26">
        <f t="shared" si="4"/>
        <v>3248.5</v>
      </c>
      <c r="L26" s="10">
        <f t="shared" si="1"/>
        <v>0</v>
      </c>
      <c r="M26" s="17">
        <f t="shared" si="2"/>
        <v>0</v>
      </c>
    </row>
    <row r="27" spans="1:13" x14ac:dyDescent="0.3">
      <c r="A27" s="16">
        <v>24859</v>
      </c>
      <c r="B27" s="6" t="s">
        <v>3</v>
      </c>
      <c r="C27" s="6" t="s">
        <v>5</v>
      </c>
      <c r="D27" s="6" t="s">
        <v>16</v>
      </c>
      <c r="E27" s="10">
        <f>INDEX('Trasy-km'!$D:$D,MATCH(B27&amp;" – "&amp;C27,'Trasy-km'!$C:$C,0))</f>
        <v>31.9</v>
      </c>
      <c r="F27" s="10">
        <f>INDEX('Trasy-km'!$E:$E,MATCH(B27&amp;" – "&amp;C27,'Trasy-km'!$C:$C,0))</f>
        <v>0</v>
      </c>
      <c r="G27" s="10">
        <f>INDEX('Trasy-km'!$F:$F,MATCH(B27&amp;" – "&amp;C27,'Trasy-km'!$C:$C,0))</f>
        <v>0</v>
      </c>
      <c r="H27" s="10">
        <f>INDEX('Trasy-km'!$G:$G,MATCH(B27&amp;" – "&amp;C27,'Trasy-km'!$C:$C,0))</f>
        <v>0</v>
      </c>
      <c r="I27" s="6">
        <f>INDEX('Provozní dny'!$B:$B,MATCH(D27,'Provozní dny'!$A:$A,0))</f>
        <v>250</v>
      </c>
      <c r="J27" s="10">
        <f t="shared" si="3"/>
        <v>7975</v>
      </c>
      <c r="K27" s="26">
        <f t="shared" si="4"/>
        <v>0</v>
      </c>
      <c r="L27" s="10">
        <f t="shared" si="1"/>
        <v>0</v>
      </c>
      <c r="M27" s="17">
        <f t="shared" si="2"/>
        <v>0</v>
      </c>
    </row>
    <row r="28" spans="1:13" x14ac:dyDescent="0.3">
      <c r="A28" s="16">
        <v>24861</v>
      </c>
      <c r="B28" s="6" t="s">
        <v>4</v>
      </c>
      <c r="C28" s="6" t="s">
        <v>5</v>
      </c>
      <c r="D28" s="6" t="s">
        <v>28</v>
      </c>
      <c r="E28" s="10">
        <f>INDEX('Trasy-km'!$D:$D,MATCH(B28&amp;" – "&amp;C28,'Trasy-km'!$C:$C,0))</f>
        <v>40.799999999999997</v>
      </c>
      <c r="F28" s="10">
        <f>INDEX('Trasy-km'!$E:$E,MATCH(B28&amp;" – "&amp;C28,'Trasy-km'!$C:$C,0))</f>
        <v>8.9</v>
      </c>
      <c r="G28" s="10">
        <f>INDEX('Trasy-km'!$F:$F,MATCH(B28&amp;" – "&amp;C28,'Trasy-km'!$C:$C,0))</f>
        <v>0</v>
      </c>
      <c r="H28" s="10">
        <f>INDEX('Trasy-km'!$G:$G,MATCH(B28&amp;" – "&amp;C28,'Trasy-km'!$C:$C,0))</f>
        <v>0</v>
      </c>
      <c r="I28" s="6">
        <f>INDEX('Provozní dny'!$B:$B,MATCH(D28,'Provozní dny'!$A:$A,0))</f>
        <v>365</v>
      </c>
      <c r="J28" s="10">
        <f t="shared" si="3"/>
        <v>14891.999999999998</v>
      </c>
      <c r="K28" s="26">
        <f t="shared" si="4"/>
        <v>3248.5</v>
      </c>
      <c r="L28" s="10">
        <f t="shared" si="1"/>
        <v>0</v>
      </c>
      <c r="M28" s="17">
        <f t="shared" si="2"/>
        <v>0</v>
      </c>
    </row>
    <row r="29" spans="1:13" x14ac:dyDescent="0.3">
      <c r="A29" s="16">
        <v>24863</v>
      </c>
      <c r="B29" s="6" t="s">
        <v>4</v>
      </c>
      <c r="C29" s="6" t="s">
        <v>5</v>
      </c>
      <c r="D29" s="6" t="s">
        <v>28</v>
      </c>
      <c r="E29" s="10">
        <f>INDEX('Trasy-km'!$D:$D,MATCH(B29&amp;" – "&amp;C29,'Trasy-km'!$C:$C,0))</f>
        <v>40.799999999999997</v>
      </c>
      <c r="F29" s="10">
        <f>INDEX('Trasy-km'!$E:$E,MATCH(B29&amp;" – "&amp;C29,'Trasy-km'!$C:$C,0))</f>
        <v>8.9</v>
      </c>
      <c r="G29" s="10">
        <f>INDEX('Trasy-km'!$F:$F,MATCH(B29&amp;" – "&amp;C29,'Trasy-km'!$C:$C,0))</f>
        <v>0</v>
      </c>
      <c r="H29" s="10">
        <f>INDEX('Trasy-km'!$G:$G,MATCH(B29&amp;" – "&amp;C29,'Trasy-km'!$C:$C,0))</f>
        <v>0</v>
      </c>
      <c r="I29" s="6">
        <f>INDEX('Provozní dny'!$B:$B,MATCH(D29,'Provozní dny'!$A:$A,0))</f>
        <v>365</v>
      </c>
      <c r="J29" s="10">
        <f t="shared" si="3"/>
        <v>14891.999999999998</v>
      </c>
      <c r="K29" s="26">
        <f t="shared" si="4"/>
        <v>3248.5</v>
      </c>
      <c r="L29" s="10">
        <f t="shared" si="1"/>
        <v>0</v>
      </c>
      <c r="M29" s="17">
        <f t="shared" si="2"/>
        <v>0</v>
      </c>
    </row>
    <row r="30" spans="1:13" x14ac:dyDescent="0.3">
      <c r="A30" s="16">
        <v>24865</v>
      </c>
      <c r="B30" s="6" t="s">
        <v>4</v>
      </c>
      <c r="C30" s="6" t="s">
        <v>5</v>
      </c>
      <c r="D30" s="6" t="s">
        <v>28</v>
      </c>
      <c r="E30" s="10">
        <f>INDEX('Trasy-km'!$D:$D,MATCH(B30&amp;" – "&amp;C30,'Trasy-km'!$C:$C,0))</f>
        <v>40.799999999999997</v>
      </c>
      <c r="F30" s="10">
        <f>INDEX('Trasy-km'!$E:$E,MATCH(B30&amp;" – "&amp;C30,'Trasy-km'!$C:$C,0))</f>
        <v>8.9</v>
      </c>
      <c r="G30" s="10">
        <f>INDEX('Trasy-km'!$F:$F,MATCH(B30&amp;" – "&amp;C30,'Trasy-km'!$C:$C,0))</f>
        <v>0</v>
      </c>
      <c r="H30" s="10">
        <f>INDEX('Trasy-km'!$G:$G,MATCH(B30&amp;" – "&amp;C30,'Trasy-km'!$C:$C,0))</f>
        <v>0</v>
      </c>
      <c r="I30" s="6">
        <f>INDEX('Provozní dny'!$B:$B,MATCH(D30,'Provozní dny'!$A:$A,0))</f>
        <v>365</v>
      </c>
      <c r="J30" s="10">
        <f t="shared" si="3"/>
        <v>14891.999999999998</v>
      </c>
      <c r="K30" s="26">
        <f t="shared" si="4"/>
        <v>3248.5</v>
      </c>
      <c r="L30" s="10">
        <f t="shared" si="1"/>
        <v>0</v>
      </c>
      <c r="M30" s="17">
        <f t="shared" si="2"/>
        <v>0</v>
      </c>
    </row>
    <row r="31" spans="1:13" x14ac:dyDescent="0.3">
      <c r="A31" s="16">
        <v>24867</v>
      </c>
      <c r="B31" s="6" t="s">
        <v>4</v>
      </c>
      <c r="C31" s="6" t="s">
        <v>5</v>
      </c>
      <c r="D31" s="6" t="s">
        <v>16</v>
      </c>
      <c r="E31" s="10">
        <f>INDEX('Trasy-km'!$D:$D,MATCH(B31&amp;" – "&amp;C31,'Trasy-km'!$C:$C,0))</f>
        <v>40.799999999999997</v>
      </c>
      <c r="F31" s="10">
        <f>INDEX('Trasy-km'!$E:$E,MATCH(B31&amp;" – "&amp;C31,'Trasy-km'!$C:$C,0))</f>
        <v>8.9</v>
      </c>
      <c r="G31" s="10">
        <f>INDEX('Trasy-km'!$F:$F,MATCH(B31&amp;" – "&amp;C31,'Trasy-km'!$C:$C,0))</f>
        <v>0</v>
      </c>
      <c r="H31" s="10">
        <f>INDEX('Trasy-km'!$G:$G,MATCH(B31&amp;" – "&amp;C31,'Trasy-km'!$C:$C,0))</f>
        <v>0</v>
      </c>
      <c r="I31" s="6">
        <f>INDEX('Provozní dny'!$B:$B,MATCH(D31,'Provozní dny'!$A:$A,0))</f>
        <v>250</v>
      </c>
      <c r="J31" s="10">
        <f t="shared" si="3"/>
        <v>10200</v>
      </c>
      <c r="K31" s="26">
        <f t="shared" si="4"/>
        <v>2225</v>
      </c>
      <c r="L31" s="10">
        <f t="shared" si="1"/>
        <v>0</v>
      </c>
      <c r="M31" s="17">
        <f t="shared" si="2"/>
        <v>0</v>
      </c>
    </row>
    <row r="32" spans="1:13" x14ac:dyDescent="0.3">
      <c r="A32" s="16">
        <v>24869</v>
      </c>
      <c r="B32" s="6" t="s">
        <v>4</v>
      </c>
      <c r="C32" s="6" t="s">
        <v>5</v>
      </c>
      <c r="D32" s="6" t="s">
        <v>16</v>
      </c>
      <c r="E32" s="10">
        <f>INDEX('Trasy-km'!$D:$D,MATCH(B32&amp;" – "&amp;C32,'Trasy-km'!$C:$C,0))</f>
        <v>40.799999999999997</v>
      </c>
      <c r="F32" s="10">
        <f>INDEX('Trasy-km'!$E:$E,MATCH(B32&amp;" – "&amp;C32,'Trasy-km'!$C:$C,0))</f>
        <v>8.9</v>
      </c>
      <c r="G32" s="10">
        <f>INDEX('Trasy-km'!$F:$F,MATCH(B32&amp;" – "&amp;C32,'Trasy-km'!$C:$C,0))</f>
        <v>0</v>
      </c>
      <c r="H32" s="10">
        <f>INDEX('Trasy-km'!$G:$G,MATCH(B32&amp;" – "&amp;C32,'Trasy-km'!$C:$C,0))</f>
        <v>0</v>
      </c>
      <c r="I32" s="6">
        <f>INDEX('Provozní dny'!$B:$B,MATCH(D32,'Provozní dny'!$A:$A,0))</f>
        <v>250</v>
      </c>
      <c r="J32" s="10">
        <f t="shared" si="3"/>
        <v>10200</v>
      </c>
      <c r="K32" s="26">
        <f t="shared" si="4"/>
        <v>2225</v>
      </c>
      <c r="L32" s="10">
        <f t="shared" si="1"/>
        <v>0</v>
      </c>
      <c r="M32" s="17">
        <f t="shared" si="2"/>
        <v>0</v>
      </c>
    </row>
    <row r="33" spans="1:13" x14ac:dyDescent="0.3">
      <c r="A33" s="16">
        <v>24871</v>
      </c>
      <c r="B33" s="6" t="s">
        <v>4</v>
      </c>
      <c r="C33" s="6" t="s">
        <v>5</v>
      </c>
      <c r="D33" s="6" t="s">
        <v>20</v>
      </c>
      <c r="E33" s="10">
        <f>INDEX('Trasy-km'!$D:$D,MATCH(B33&amp;" – "&amp;C33,'Trasy-km'!$C:$C,0))</f>
        <v>40.799999999999997</v>
      </c>
      <c r="F33" s="10">
        <f>INDEX('Trasy-km'!$E:$E,MATCH(B33&amp;" – "&amp;C33,'Trasy-km'!$C:$C,0))</f>
        <v>8.9</v>
      </c>
      <c r="G33" s="10">
        <f>INDEX('Trasy-km'!$F:$F,MATCH(B33&amp;" – "&amp;C33,'Trasy-km'!$C:$C,0))</f>
        <v>0</v>
      </c>
      <c r="H33" s="10">
        <f>INDEX('Trasy-km'!$G:$G,MATCH(B33&amp;" – "&amp;C33,'Trasy-km'!$C:$C,0))</f>
        <v>0</v>
      </c>
      <c r="I33" s="6">
        <f>INDEX('Provozní dny'!$B:$B,MATCH(D33,'Provozní dny'!$A:$A,0))</f>
        <v>115</v>
      </c>
      <c r="J33" s="10">
        <f t="shared" si="3"/>
        <v>4692</v>
      </c>
      <c r="K33" s="26">
        <f t="shared" si="4"/>
        <v>1023.5</v>
      </c>
      <c r="L33" s="10">
        <f t="shared" si="1"/>
        <v>0</v>
      </c>
      <c r="M33" s="17">
        <f t="shared" si="2"/>
        <v>0</v>
      </c>
    </row>
    <row r="34" spans="1:13" x14ac:dyDescent="0.3">
      <c r="A34" s="16">
        <v>24873</v>
      </c>
      <c r="B34" s="6" t="s">
        <v>4</v>
      </c>
      <c r="C34" s="6" t="s">
        <v>5</v>
      </c>
      <c r="D34" s="6" t="s">
        <v>16</v>
      </c>
      <c r="E34" s="10">
        <f>INDEX('Trasy-km'!$D:$D,MATCH(B34&amp;" – "&amp;C34,'Trasy-km'!$C:$C,0))</f>
        <v>40.799999999999997</v>
      </c>
      <c r="F34" s="10">
        <f>INDEX('Trasy-km'!$E:$E,MATCH(B34&amp;" – "&amp;C34,'Trasy-km'!$C:$C,0))</f>
        <v>8.9</v>
      </c>
      <c r="G34" s="10">
        <f>INDEX('Trasy-km'!$F:$F,MATCH(B34&amp;" – "&amp;C34,'Trasy-km'!$C:$C,0))</f>
        <v>0</v>
      </c>
      <c r="H34" s="10">
        <f>INDEX('Trasy-km'!$G:$G,MATCH(B34&amp;" – "&amp;C34,'Trasy-km'!$C:$C,0))</f>
        <v>0</v>
      </c>
      <c r="I34" s="6">
        <f>INDEX('Provozní dny'!$B:$B,MATCH(D34,'Provozní dny'!$A:$A,0))</f>
        <v>250</v>
      </c>
      <c r="J34" s="10">
        <f t="shared" si="3"/>
        <v>10200</v>
      </c>
      <c r="K34" s="26">
        <f t="shared" si="4"/>
        <v>2225</v>
      </c>
      <c r="L34" s="10">
        <f t="shared" si="1"/>
        <v>0</v>
      </c>
      <c r="M34" s="17">
        <f t="shared" si="2"/>
        <v>0</v>
      </c>
    </row>
    <row r="35" spans="1:13" x14ac:dyDescent="0.3">
      <c r="A35" s="16">
        <v>24875</v>
      </c>
      <c r="B35" s="6" t="s">
        <v>4</v>
      </c>
      <c r="C35" s="6" t="s">
        <v>5</v>
      </c>
      <c r="D35" s="6" t="s">
        <v>16</v>
      </c>
      <c r="E35" s="10">
        <f>INDEX('Trasy-km'!$D:$D,MATCH(B35&amp;" – "&amp;C35,'Trasy-km'!$C:$C,0))</f>
        <v>40.799999999999997</v>
      </c>
      <c r="F35" s="10">
        <f>INDEX('Trasy-km'!$E:$E,MATCH(B35&amp;" – "&amp;C35,'Trasy-km'!$C:$C,0))</f>
        <v>8.9</v>
      </c>
      <c r="G35" s="10">
        <f>INDEX('Trasy-km'!$F:$F,MATCH(B35&amp;" – "&amp;C35,'Trasy-km'!$C:$C,0))</f>
        <v>0</v>
      </c>
      <c r="H35" s="10">
        <f>INDEX('Trasy-km'!$G:$G,MATCH(B35&amp;" – "&amp;C35,'Trasy-km'!$C:$C,0))</f>
        <v>0</v>
      </c>
      <c r="I35" s="6">
        <f>INDEX('Provozní dny'!$B:$B,MATCH(D35,'Provozní dny'!$A:$A,0))</f>
        <v>250</v>
      </c>
      <c r="J35" s="10">
        <f t="shared" si="3"/>
        <v>10200</v>
      </c>
      <c r="K35" s="26">
        <f t="shared" si="4"/>
        <v>2225</v>
      </c>
      <c r="L35" s="10">
        <f t="shared" si="1"/>
        <v>0</v>
      </c>
      <c r="M35" s="17">
        <f t="shared" si="2"/>
        <v>0</v>
      </c>
    </row>
    <row r="36" spans="1:13" x14ac:dyDescent="0.3">
      <c r="A36" s="16">
        <v>24877</v>
      </c>
      <c r="B36" s="6" t="s">
        <v>4</v>
      </c>
      <c r="C36" s="6" t="s">
        <v>5</v>
      </c>
      <c r="D36" s="6" t="s">
        <v>20</v>
      </c>
      <c r="E36" s="10">
        <f>INDEX('Trasy-km'!$D:$D,MATCH(B36&amp;" – "&amp;C36,'Trasy-km'!$C:$C,0))</f>
        <v>40.799999999999997</v>
      </c>
      <c r="F36" s="10">
        <f>INDEX('Trasy-km'!$E:$E,MATCH(B36&amp;" – "&amp;C36,'Trasy-km'!$C:$C,0))</f>
        <v>8.9</v>
      </c>
      <c r="G36" s="10">
        <f>INDEX('Trasy-km'!$F:$F,MATCH(B36&amp;" – "&amp;C36,'Trasy-km'!$C:$C,0))</f>
        <v>0</v>
      </c>
      <c r="H36" s="10">
        <f>INDEX('Trasy-km'!$G:$G,MATCH(B36&amp;" – "&amp;C36,'Trasy-km'!$C:$C,0))</f>
        <v>0</v>
      </c>
      <c r="I36" s="6">
        <f>INDEX('Provozní dny'!$B:$B,MATCH(D36,'Provozní dny'!$A:$A,0))</f>
        <v>115</v>
      </c>
      <c r="J36" s="10">
        <f t="shared" si="3"/>
        <v>4692</v>
      </c>
      <c r="K36" s="26">
        <f t="shared" si="4"/>
        <v>1023.5</v>
      </c>
      <c r="L36" s="10">
        <f t="shared" si="1"/>
        <v>0</v>
      </c>
      <c r="M36" s="17">
        <f t="shared" si="2"/>
        <v>0</v>
      </c>
    </row>
    <row r="37" spans="1:13" x14ac:dyDescent="0.3">
      <c r="A37" s="16">
        <v>24879</v>
      </c>
      <c r="B37" s="6" t="s">
        <v>3</v>
      </c>
      <c r="C37" s="6" t="s">
        <v>5</v>
      </c>
      <c r="D37" s="6" t="s">
        <v>16</v>
      </c>
      <c r="E37" s="10">
        <f>INDEX('Trasy-km'!$D:$D,MATCH(B37&amp;" – "&amp;C37,'Trasy-km'!$C:$C,0))</f>
        <v>31.9</v>
      </c>
      <c r="F37" s="10">
        <f>INDEX('Trasy-km'!$E:$E,MATCH(B37&amp;" – "&amp;C37,'Trasy-km'!$C:$C,0))</f>
        <v>0</v>
      </c>
      <c r="G37" s="10">
        <f>INDEX('Trasy-km'!$F:$F,MATCH(B37&amp;" – "&amp;C37,'Trasy-km'!$C:$C,0))</f>
        <v>0</v>
      </c>
      <c r="H37" s="10">
        <f>INDEX('Trasy-km'!$G:$G,MATCH(B37&amp;" – "&amp;C37,'Trasy-km'!$C:$C,0))</f>
        <v>0</v>
      </c>
      <c r="I37" s="6">
        <f>INDEX('Provozní dny'!$B:$B,MATCH(D37,'Provozní dny'!$A:$A,0))</f>
        <v>250</v>
      </c>
      <c r="J37" s="10">
        <f t="shared" si="3"/>
        <v>7975</v>
      </c>
      <c r="K37" s="26">
        <f t="shared" si="4"/>
        <v>0</v>
      </c>
      <c r="L37" s="10">
        <f t="shared" si="1"/>
        <v>0</v>
      </c>
      <c r="M37" s="17">
        <f t="shared" si="2"/>
        <v>0</v>
      </c>
    </row>
    <row r="38" spans="1:13" x14ac:dyDescent="0.3">
      <c r="A38" s="16">
        <v>24881</v>
      </c>
      <c r="B38" s="6" t="s">
        <v>4</v>
      </c>
      <c r="C38" s="6" t="s">
        <v>5</v>
      </c>
      <c r="D38" s="6" t="s">
        <v>16</v>
      </c>
      <c r="E38" s="10">
        <f>INDEX('Trasy-km'!$D:$D,MATCH(B38&amp;" – "&amp;C38,'Trasy-km'!$C:$C,0))</f>
        <v>40.799999999999997</v>
      </c>
      <c r="F38" s="10">
        <f>INDEX('Trasy-km'!$E:$E,MATCH(B38&amp;" – "&amp;C38,'Trasy-km'!$C:$C,0))</f>
        <v>8.9</v>
      </c>
      <c r="G38" s="10">
        <f>INDEX('Trasy-km'!$F:$F,MATCH(B38&amp;" – "&amp;C38,'Trasy-km'!$C:$C,0))</f>
        <v>0</v>
      </c>
      <c r="H38" s="10">
        <f>INDEX('Trasy-km'!$G:$G,MATCH(B38&amp;" – "&amp;C38,'Trasy-km'!$C:$C,0))</f>
        <v>0</v>
      </c>
      <c r="I38" s="6">
        <f>INDEX('Provozní dny'!$B:$B,MATCH(D38,'Provozní dny'!$A:$A,0))</f>
        <v>250</v>
      </c>
      <c r="J38" s="10">
        <f t="shared" si="3"/>
        <v>10200</v>
      </c>
      <c r="K38" s="26">
        <f t="shared" si="4"/>
        <v>2225</v>
      </c>
      <c r="L38" s="10">
        <f t="shared" si="1"/>
        <v>0</v>
      </c>
      <c r="M38" s="17">
        <f t="shared" si="2"/>
        <v>0</v>
      </c>
    </row>
    <row r="39" spans="1:13" x14ac:dyDescent="0.3">
      <c r="A39" s="16">
        <v>24883</v>
      </c>
      <c r="B39" s="6" t="s">
        <v>4</v>
      </c>
      <c r="C39" s="6" t="s">
        <v>5</v>
      </c>
      <c r="D39" s="6" t="s">
        <v>20</v>
      </c>
      <c r="E39" s="10">
        <f>INDEX('Trasy-km'!$D:$D,MATCH(B39&amp;" – "&amp;C39,'Trasy-km'!$C:$C,0))</f>
        <v>40.799999999999997</v>
      </c>
      <c r="F39" s="10">
        <f>INDEX('Trasy-km'!$E:$E,MATCH(B39&amp;" – "&amp;C39,'Trasy-km'!$C:$C,0))</f>
        <v>8.9</v>
      </c>
      <c r="G39" s="10">
        <f>INDEX('Trasy-km'!$F:$F,MATCH(B39&amp;" – "&amp;C39,'Trasy-km'!$C:$C,0))</f>
        <v>0</v>
      </c>
      <c r="H39" s="10">
        <f>INDEX('Trasy-km'!$G:$G,MATCH(B39&amp;" – "&amp;C39,'Trasy-km'!$C:$C,0))</f>
        <v>0</v>
      </c>
      <c r="I39" s="6">
        <f>INDEX('Provozní dny'!$B:$B,MATCH(D39,'Provozní dny'!$A:$A,0))</f>
        <v>115</v>
      </c>
      <c r="J39" s="10">
        <f t="shared" si="3"/>
        <v>4692</v>
      </c>
      <c r="K39" s="26">
        <f t="shared" si="4"/>
        <v>1023.5</v>
      </c>
      <c r="L39" s="10">
        <f t="shared" si="1"/>
        <v>0</v>
      </c>
      <c r="M39" s="17">
        <f t="shared" si="2"/>
        <v>0</v>
      </c>
    </row>
    <row r="40" spans="1:13" x14ac:dyDescent="0.3">
      <c r="A40" s="16">
        <v>24887</v>
      </c>
      <c r="B40" s="6" t="s">
        <v>3</v>
      </c>
      <c r="C40" s="6" t="s">
        <v>5</v>
      </c>
      <c r="D40" s="6" t="s">
        <v>16</v>
      </c>
      <c r="E40" s="10">
        <f>INDEX('Trasy-km'!$D:$D,MATCH(B40&amp;" – "&amp;C40,'Trasy-km'!$C:$C,0))</f>
        <v>31.9</v>
      </c>
      <c r="F40" s="10">
        <f>INDEX('Trasy-km'!$E:$E,MATCH(B40&amp;" – "&amp;C40,'Trasy-km'!$C:$C,0))</f>
        <v>0</v>
      </c>
      <c r="G40" s="10">
        <f>INDEX('Trasy-km'!$F:$F,MATCH(B40&amp;" – "&amp;C40,'Trasy-km'!$C:$C,0))</f>
        <v>0</v>
      </c>
      <c r="H40" s="10">
        <f>INDEX('Trasy-km'!$G:$G,MATCH(B40&amp;" – "&amp;C40,'Trasy-km'!$C:$C,0))</f>
        <v>0</v>
      </c>
      <c r="I40" s="6">
        <f>INDEX('Provozní dny'!$B:$B,MATCH(D40,'Provozní dny'!$A:$A,0))</f>
        <v>250</v>
      </c>
      <c r="J40" s="10">
        <f t="shared" si="3"/>
        <v>7975</v>
      </c>
      <c r="K40" s="26">
        <f t="shared" si="4"/>
        <v>0</v>
      </c>
      <c r="L40" s="10">
        <f t="shared" si="1"/>
        <v>0</v>
      </c>
      <c r="M40" s="17">
        <f t="shared" si="2"/>
        <v>0</v>
      </c>
    </row>
    <row r="41" spans="1:13" ht="15" thickBot="1" x14ac:dyDescent="0.35">
      <c r="A41" s="18">
        <v>24885</v>
      </c>
      <c r="B41" s="19" t="s">
        <v>4</v>
      </c>
      <c r="C41" s="19" t="s">
        <v>3</v>
      </c>
      <c r="D41" s="19" t="s">
        <v>16</v>
      </c>
      <c r="E41" s="20">
        <f>INDEX('Trasy-km'!$D:$D,MATCH(B41&amp;" – "&amp;C41,'Trasy-km'!$C:$C,0))</f>
        <v>8.9</v>
      </c>
      <c r="F41" s="20">
        <f>INDEX('Trasy-km'!$E:$E,MATCH(B41&amp;" – "&amp;C41,'Trasy-km'!$C:$C,0))</f>
        <v>8.9</v>
      </c>
      <c r="G41" s="20">
        <f>INDEX('Trasy-km'!$F:$F,MATCH(B41&amp;" – "&amp;C41,'Trasy-km'!$C:$C,0))</f>
        <v>0</v>
      </c>
      <c r="H41" s="20">
        <f>INDEX('Trasy-km'!$G:$G,MATCH(B41&amp;" – "&amp;C41,'Trasy-km'!$C:$C,0))</f>
        <v>0</v>
      </c>
      <c r="I41" s="19">
        <f>INDEX('Provozní dny'!$B:$B,MATCH(D41,'Provozní dny'!$A:$A,0))</f>
        <v>250</v>
      </c>
      <c r="J41" s="20">
        <f t="shared" si="3"/>
        <v>2225</v>
      </c>
      <c r="K41" s="27">
        <f t="shared" si="4"/>
        <v>2225</v>
      </c>
      <c r="L41" s="20">
        <f t="shared" si="1"/>
        <v>0</v>
      </c>
      <c r="M41" s="21">
        <f t="shared" si="2"/>
        <v>0</v>
      </c>
    </row>
  </sheetData>
  <mergeCells count="7">
    <mergeCell ref="J1:M1"/>
    <mergeCell ref="A1:A2"/>
    <mergeCell ref="B1:B2"/>
    <mergeCell ref="C1:C2"/>
    <mergeCell ref="D1:D2"/>
    <mergeCell ref="I1:I2"/>
    <mergeCell ref="E1:H1"/>
  </mergeCells>
  <pageMargins left="0.7" right="0.7" top="0.78740157499999996" bottom="0.78740157499999996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4"/>
  <sheetViews>
    <sheetView workbookViewId="0">
      <selection sqref="A1:A2"/>
    </sheetView>
  </sheetViews>
  <sheetFormatPr defaultRowHeight="14.4" x14ac:dyDescent="0.3"/>
  <cols>
    <col min="2" max="3" width="20.77734375" customWidth="1"/>
    <col min="5" max="8" width="9.44140625" style="2" customWidth="1"/>
    <col min="9" max="9" width="13.6640625" bestFit="1" customWidth="1"/>
    <col min="10" max="13" width="13" style="2" customWidth="1"/>
  </cols>
  <sheetData>
    <row r="1" spans="1:13" s="1" customFormat="1" x14ac:dyDescent="0.3">
      <c r="A1" s="46" t="s">
        <v>12</v>
      </c>
      <c r="B1" s="48" t="s">
        <v>0</v>
      </c>
      <c r="C1" s="48" t="s">
        <v>1</v>
      </c>
      <c r="D1" s="48" t="s">
        <v>13</v>
      </c>
      <c r="E1" s="50" t="s">
        <v>25</v>
      </c>
      <c r="F1" s="44"/>
      <c r="G1" s="44"/>
      <c r="H1" s="51"/>
      <c r="I1" s="48" t="s">
        <v>14</v>
      </c>
      <c r="J1" s="50" t="s">
        <v>15</v>
      </c>
      <c r="K1" s="44"/>
      <c r="L1" s="44"/>
      <c r="M1" s="45"/>
    </row>
    <row r="2" spans="1:13" s="1" customFormat="1" ht="15" thickBot="1" x14ac:dyDescent="0.35">
      <c r="A2" s="47"/>
      <c r="B2" s="49"/>
      <c r="C2" s="49"/>
      <c r="D2" s="49"/>
      <c r="E2" s="22" t="s">
        <v>26</v>
      </c>
      <c r="F2" s="22" t="s">
        <v>27</v>
      </c>
      <c r="G2" s="22" t="s">
        <v>47</v>
      </c>
      <c r="H2" s="22" t="s">
        <v>48</v>
      </c>
      <c r="I2" s="49"/>
      <c r="J2" s="12" t="s">
        <v>26</v>
      </c>
      <c r="K2" s="12" t="s">
        <v>27</v>
      </c>
      <c r="L2" s="12" t="s">
        <v>47</v>
      </c>
      <c r="M2" s="13" t="s">
        <v>48</v>
      </c>
    </row>
    <row r="3" spans="1:13" x14ac:dyDescent="0.3">
      <c r="A3" s="14">
        <v>24901</v>
      </c>
      <c r="B3" s="7" t="s">
        <v>7</v>
      </c>
      <c r="C3" s="7" t="s">
        <v>10</v>
      </c>
      <c r="D3" s="7" t="s">
        <v>16</v>
      </c>
      <c r="E3" s="11">
        <f>INDEX('Trasy-km'!$D:$D,MATCH(B3&amp;" – "&amp;C3,'Trasy-km'!$C:$C,0))</f>
        <v>35.799999999999997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7">
        <f>INDEX('Provozní dny'!$B:$B,MATCH(D3,'Provozní dny'!$A:$A,0))</f>
        <v>250</v>
      </c>
      <c r="J3" s="11">
        <f t="shared" ref="J3:J34" si="0">E3*$I3</f>
        <v>8950</v>
      </c>
      <c r="K3" s="11">
        <f t="shared" ref="K3" si="1">F3*$I3</f>
        <v>0</v>
      </c>
      <c r="L3" s="11">
        <f t="shared" ref="L3:L34" si="2">G3*$I3</f>
        <v>0</v>
      </c>
      <c r="M3" s="15">
        <f t="shared" ref="M3:M34" si="3">H3*$I3</f>
        <v>0</v>
      </c>
    </row>
    <row r="4" spans="1:13" x14ac:dyDescent="0.3">
      <c r="A4" s="16">
        <v>24903</v>
      </c>
      <c r="B4" s="6" t="s">
        <v>7</v>
      </c>
      <c r="C4" s="6" t="s">
        <v>11</v>
      </c>
      <c r="D4" s="6" t="s">
        <v>28</v>
      </c>
      <c r="E4" s="10">
        <f>INDEX('Trasy-km'!$D:$D,MATCH(B4&amp;" – "&amp;C4,'Trasy-km'!$C:$C,0))</f>
        <v>34.6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6">
        <f>INDEX('Provozní dny'!$B:$B,MATCH(D4,'Provozní dny'!$A:$A,0))</f>
        <v>365</v>
      </c>
      <c r="J4" s="10">
        <f t="shared" si="0"/>
        <v>12629</v>
      </c>
      <c r="K4" s="10">
        <f t="shared" ref="K4:K34" si="4">F4*$I4</f>
        <v>0</v>
      </c>
      <c r="L4" s="10">
        <f t="shared" si="2"/>
        <v>0</v>
      </c>
      <c r="M4" s="17">
        <f t="shared" si="3"/>
        <v>0</v>
      </c>
    </row>
    <row r="5" spans="1:13" x14ac:dyDescent="0.3">
      <c r="A5" s="16">
        <v>24903</v>
      </c>
      <c r="B5" s="6" t="s">
        <v>11</v>
      </c>
      <c r="C5" s="6" t="s">
        <v>10</v>
      </c>
      <c r="D5" s="6" t="s">
        <v>20</v>
      </c>
      <c r="E5" s="10">
        <f>INDEX('Trasy-km'!$D:$D,MATCH(B5&amp;" – "&amp;C5,'Trasy-km'!$C:$C,0))</f>
        <v>1.2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6">
        <f>INDEX('Provozní dny'!$B:$B,MATCH(D5,'Provozní dny'!$A:$A,0))</f>
        <v>115</v>
      </c>
      <c r="J5" s="10">
        <f t="shared" si="0"/>
        <v>138</v>
      </c>
      <c r="K5" s="10">
        <f t="shared" si="4"/>
        <v>0</v>
      </c>
      <c r="L5" s="10">
        <f t="shared" si="2"/>
        <v>0</v>
      </c>
      <c r="M5" s="17">
        <f t="shared" si="3"/>
        <v>0</v>
      </c>
    </row>
    <row r="6" spans="1:13" x14ac:dyDescent="0.3">
      <c r="A6" s="16">
        <v>24905</v>
      </c>
      <c r="B6" s="6" t="s">
        <v>7</v>
      </c>
      <c r="C6" s="6" t="s">
        <v>10</v>
      </c>
      <c r="D6" s="6" t="s">
        <v>16</v>
      </c>
      <c r="E6" s="10">
        <f>INDEX('Trasy-km'!$D:$D,MATCH(B6&amp;" – "&amp;C6,'Trasy-km'!$C:$C,0))</f>
        <v>35.799999999999997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6">
        <f>INDEX('Provozní dny'!$B:$B,MATCH(D6,'Provozní dny'!$A:$A,0))</f>
        <v>250</v>
      </c>
      <c r="J6" s="10">
        <f t="shared" si="0"/>
        <v>8950</v>
      </c>
      <c r="K6" s="10">
        <f t="shared" si="4"/>
        <v>0</v>
      </c>
      <c r="L6" s="10">
        <f t="shared" si="2"/>
        <v>0</v>
      </c>
      <c r="M6" s="17">
        <f t="shared" si="3"/>
        <v>0</v>
      </c>
    </row>
    <row r="7" spans="1:13" x14ac:dyDescent="0.3">
      <c r="A7" s="16">
        <v>24907</v>
      </c>
      <c r="B7" s="6" t="s">
        <v>7</v>
      </c>
      <c r="C7" s="6" t="s">
        <v>10</v>
      </c>
      <c r="D7" s="6" t="s">
        <v>28</v>
      </c>
      <c r="E7" s="10">
        <f>INDEX('Trasy-km'!$D:$D,MATCH(B7&amp;" – "&amp;C7,'Trasy-km'!$C:$C,0))</f>
        <v>35.799999999999997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6">
        <f>INDEX('Provozní dny'!$B:$B,MATCH(D7,'Provozní dny'!$A:$A,0))</f>
        <v>365</v>
      </c>
      <c r="J7" s="10">
        <f t="shared" si="0"/>
        <v>13066.999999999998</v>
      </c>
      <c r="K7" s="10">
        <f t="shared" si="4"/>
        <v>0</v>
      </c>
      <c r="L7" s="10">
        <f t="shared" si="2"/>
        <v>0</v>
      </c>
      <c r="M7" s="17">
        <f t="shared" si="3"/>
        <v>0</v>
      </c>
    </row>
    <row r="8" spans="1:13" x14ac:dyDescent="0.3">
      <c r="A8" s="16">
        <v>24909</v>
      </c>
      <c r="B8" s="6" t="s">
        <v>7</v>
      </c>
      <c r="C8" s="6" t="s">
        <v>10</v>
      </c>
      <c r="D8" s="6" t="s">
        <v>28</v>
      </c>
      <c r="E8" s="10">
        <f>INDEX('Trasy-km'!$D:$D,MATCH(B8&amp;" – "&amp;C8,'Trasy-km'!$C:$C,0))</f>
        <v>35.799999999999997</v>
      </c>
      <c r="F8" s="10">
        <f>INDEX('Trasy-km'!$E:$E,MATCH(B8&amp;" – "&amp;C8,'Trasy-km'!$C:$C,0))</f>
        <v>0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6">
        <f>INDEX('Provozní dny'!$B:$B,MATCH(D8,'Provozní dny'!$A:$A,0))</f>
        <v>365</v>
      </c>
      <c r="J8" s="10">
        <f t="shared" si="0"/>
        <v>13066.999999999998</v>
      </c>
      <c r="K8" s="10">
        <f t="shared" si="4"/>
        <v>0</v>
      </c>
      <c r="L8" s="10">
        <f t="shared" si="2"/>
        <v>0</v>
      </c>
      <c r="M8" s="17">
        <f t="shared" si="3"/>
        <v>0</v>
      </c>
    </row>
    <row r="9" spans="1:13" x14ac:dyDescent="0.3">
      <c r="A9" s="16">
        <v>24911</v>
      </c>
      <c r="B9" s="6" t="s">
        <v>7</v>
      </c>
      <c r="C9" s="6" t="s">
        <v>10</v>
      </c>
      <c r="D9" s="6" t="s">
        <v>28</v>
      </c>
      <c r="E9" s="10">
        <f>INDEX('Trasy-km'!$D:$D,MATCH(B9&amp;" – "&amp;C9,'Trasy-km'!$C:$C,0))</f>
        <v>35.799999999999997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6">
        <f>INDEX('Provozní dny'!$B:$B,MATCH(D9,'Provozní dny'!$A:$A,0))</f>
        <v>365</v>
      </c>
      <c r="J9" s="10">
        <f t="shared" si="0"/>
        <v>13066.999999999998</v>
      </c>
      <c r="K9" s="10">
        <f t="shared" si="4"/>
        <v>0</v>
      </c>
      <c r="L9" s="10">
        <f t="shared" si="2"/>
        <v>0</v>
      </c>
      <c r="M9" s="17">
        <f t="shared" si="3"/>
        <v>0</v>
      </c>
    </row>
    <row r="10" spans="1:13" x14ac:dyDescent="0.3">
      <c r="A10" s="16">
        <v>24913</v>
      </c>
      <c r="B10" s="6" t="s">
        <v>7</v>
      </c>
      <c r="C10" s="6" t="s">
        <v>10</v>
      </c>
      <c r="D10" s="6" t="s">
        <v>28</v>
      </c>
      <c r="E10" s="10">
        <f>INDEX('Trasy-km'!$D:$D,MATCH(B10&amp;" – "&amp;C10,'Trasy-km'!$C:$C,0))</f>
        <v>35.799999999999997</v>
      </c>
      <c r="F10" s="10">
        <f>INDEX('Trasy-km'!$E:$E,MATCH(B10&amp;" – "&amp;C10,'Trasy-km'!$C:$C,0))</f>
        <v>0</v>
      </c>
      <c r="G10" s="10">
        <f>INDEX('Trasy-km'!$F:$F,MATCH(B10&amp;" – "&amp;C10,'Trasy-km'!$C:$C,0))</f>
        <v>0</v>
      </c>
      <c r="H10" s="10">
        <f>INDEX('Trasy-km'!$G:$G,MATCH(B10&amp;" – "&amp;C10,'Trasy-km'!$C:$C,0))</f>
        <v>0</v>
      </c>
      <c r="I10" s="6">
        <f>INDEX('Provozní dny'!$B:$B,MATCH(D10,'Provozní dny'!$A:$A,0))</f>
        <v>365</v>
      </c>
      <c r="J10" s="10">
        <f t="shared" si="0"/>
        <v>13066.999999999998</v>
      </c>
      <c r="K10" s="10">
        <f t="shared" si="4"/>
        <v>0</v>
      </c>
      <c r="L10" s="10">
        <f t="shared" si="2"/>
        <v>0</v>
      </c>
      <c r="M10" s="17">
        <f t="shared" si="3"/>
        <v>0</v>
      </c>
    </row>
    <row r="11" spans="1:13" x14ac:dyDescent="0.3">
      <c r="A11" s="16">
        <v>24915</v>
      </c>
      <c r="B11" s="6" t="s">
        <v>7</v>
      </c>
      <c r="C11" s="6" t="s">
        <v>11</v>
      </c>
      <c r="D11" s="6" t="s">
        <v>16</v>
      </c>
      <c r="E11" s="10">
        <f>INDEX('Trasy-km'!$D:$D,MATCH(B11&amp;" – "&amp;C11,'Trasy-km'!$C:$C,0))</f>
        <v>34.6</v>
      </c>
      <c r="F11" s="10">
        <f>INDEX('Trasy-km'!$E:$E,MATCH(B11&amp;" – "&amp;C11,'Trasy-km'!$C:$C,0))</f>
        <v>0</v>
      </c>
      <c r="G11" s="10">
        <f>INDEX('Trasy-km'!$F:$F,MATCH(B11&amp;" – "&amp;C11,'Trasy-km'!$C:$C,0))</f>
        <v>0</v>
      </c>
      <c r="H11" s="10">
        <f>INDEX('Trasy-km'!$G:$G,MATCH(B11&amp;" – "&amp;C11,'Trasy-km'!$C:$C,0))</f>
        <v>0</v>
      </c>
      <c r="I11" s="6">
        <f>INDEX('Provozní dny'!$B:$B,MATCH(D11,'Provozní dny'!$A:$A,0))</f>
        <v>250</v>
      </c>
      <c r="J11" s="10">
        <f t="shared" si="0"/>
        <v>8650</v>
      </c>
      <c r="K11" s="10">
        <f t="shared" si="4"/>
        <v>0</v>
      </c>
      <c r="L11" s="10">
        <f t="shared" si="2"/>
        <v>0</v>
      </c>
      <c r="M11" s="17">
        <f t="shared" si="3"/>
        <v>0</v>
      </c>
    </row>
    <row r="12" spans="1:13" x14ac:dyDescent="0.3">
      <c r="A12" s="16">
        <v>24917</v>
      </c>
      <c r="B12" s="6" t="s">
        <v>7</v>
      </c>
      <c r="C12" s="6" t="s">
        <v>10</v>
      </c>
      <c r="D12" s="6" t="s">
        <v>28</v>
      </c>
      <c r="E12" s="10">
        <f>INDEX('Trasy-km'!$D:$D,MATCH(B12&amp;" – "&amp;C12,'Trasy-km'!$C:$C,0))</f>
        <v>35.799999999999997</v>
      </c>
      <c r="F12" s="10">
        <f>INDEX('Trasy-km'!$E:$E,MATCH(B12&amp;" – "&amp;C12,'Trasy-km'!$C:$C,0))</f>
        <v>0</v>
      </c>
      <c r="G12" s="10">
        <f>INDEX('Trasy-km'!$F:$F,MATCH(B12&amp;" – "&amp;C12,'Trasy-km'!$C:$C,0))</f>
        <v>0</v>
      </c>
      <c r="H12" s="10">
        <f>INDEX('Trasy-km'!$G:$G,MATCH(B12&amp;" – "&amp;C12,'Trasy-km'!$C:$C,0))</f>
        <v>0</v>
      </c>
      <c r="I12" s="6">
        <f>INDEX('Provozní dny'!$B:$B,MATCH(D12,'Provozní dny'!$A:$A,0))</f>
        <v>365</v>
      </c>
      <c r="J12" s="10">
        <f t="shared" si="0"/>
        <v>13066.999999999998</v>
      </c>
      <c r="K12" s="10">
        <f t="shared" si="4"/>
        <v>0</v>
      </c>
      <c r="L12" s="10">
        <f t="shared" si="2"/>
        <v>0</v>
      </c>
      <c r="M12" s="17">
        <f t="shared" si="3"/>
        <v>0</v>
      </c>
    </row>
    <row r="13" spans="1:13" x14ac:dyDescent="0.3">
      <c r="A13" s="16">
        <v>24919</v>
      </c>
      <c r="B13" s="6" t="s">
        <v>7</v>
      </c>
      <c r="C13" s="6" t="s">
        <v>11</v>
      </c>
      <c r="D13" s="6" t="s">
        <v>16</v>
      </c>
      <c r="E13" s="10">
        <f>INDEX('Trasy-km'!$D:$D,MATCH(B13&amp;" – "&amp;C13,'Trasy-km'!$C:$C,0))</f>
        <v>34.6</v>
      </c>
      <c r="F13" s="10">
        <f>INDEX('Trasy-km'!$E:$E,MATCH(B13&amp;" – "&amp;C13,'Trasy-km'!$C:$C,0))</f>
        <v>0</v>
      </c>
      <c r="G13" s="10">
        <f>INDEX('Trasy-km'!$F:$F,MATCH(B13&amp;" – "&amp;C13,'Trasy-km'!$C:$C,0))</f>
        <v>0</v>
      </c>
      <c r="H13" s="10">
        <f>INDEX('Trasy-km'!$G:$G,MATCH(B13&amp;" – "&amp;C13,'Trasy-km'!$C:$C,0))</f>
        <v>0</v>
      </c>
      <c r="I13" s="6">
        <f>INDEX('Provozní dny'!$B:$B,MATCH(D13,'Provozní dny'!$A:$A,0))</f>
        <v>250</v>
      </c>
      <c r="J13" s="10">
        <f t="shared" si="0"/>
        <v>8650</v>
      </c>
      <c r="K13" s="10">
        <f t="shared" si="4"/>
        <v>0</v>
      </c>
      <c r="L13" s="10">
        <f t="shared" si="2"/>
        <v>0</v>
      </c>
      <c r="M13" s="17">
        <f t="shared" si="3"/>
        <v>0</v>
      </c>
    </row>
    <row r="14" spans="1:13" x14ac:dyDescent="0.3">
      <c r="A14" s="16">
        <v>24921</v>
      </c>
      <c r="B14" s="6" t="s">
        <v>7</v>
      </c>
      <c r="C14" s="6" t="s">
        <v>10</v>
      </c>
      <c r="D14" s="6" t="s">
        <v>28</v>
      </c>
      <c r="E14" s="10">
        <f>INDEX('Trasy-km'!$D:$D,MATCH(B14&amp;" – "&amp;C14,'Trasy-km'!$C:$C,0))</f>
        <v>35.799999999999997</v>
      </c>
      <c r="F14" s="10">
        <f>INDEX('Trasy-km'!$E:$E,MATCH(B14&amp;" – "&amp;C14,'Trasy-km'!$C:$C,0))</f>
        <v>0</v>
      </c>
      <c r="G14" s="10">
        <f>INDEX('Trasy-km'!$F:$F,MATCH(B14&amp;" – "&amp;C14,'Trasy-km'!$C:$C,0))</f>
        <v>0</v>
      </c>
      <c r="H14" s="10">
        <f>INDEX('Trasy-km'!$G:$G,MATCH(B14&amp;" – "&amp;C14,'Trasy-km'!$C:$C,0))</f>
        <v>0</v>
      </c>
      <c r="I14" s="6">
        <f>INDEX('Provozní dny'!$B:$B,MATCH(D14,'Provozní dny'!$A:$A,0))</f>
        <v>365</v>
      </c>
      <c r="J14" s="10">
        <f t="shared" si="0"/>
        <v>13066.999999999998</v>
      </c>
      <c r="K14" s="10">
        <f t="shared" si="4"/>
        <v>0</v>
      </c>
      <c r="L14" s="10">
        <f t="shared" si="2"/>
        <v>0</v>
      </c>
      <c r="M14" s="17">
        <f t="shared" si="3"/>
        <v>0</v>
      </c>
    </row>
    <row r="15" spans="1:13" x14ac:dyDescent="0.3">
      <c r="A15" s="16">
        <v>24923</v>
      </c>
      <c r="B15" s="6" t="s">
        <v>7</v>
      </c>
      <c r="C15" s="6" t="s">
        <v>10</v>
      </c>
      <c r="D15" s="6" t="s">
        <v>16</v>
      </c>
      <c r="E15" s="10">
        <f>INDEX('Trasy-km'!$D:$D,MATCH(B15&amp;" – "&amp;C15,'Trasy-km'!$C:$C,0))</f>
        <v>35.799999999999997</v>
      </c>
      <c r="F15" s="10">
        <f>INDEX('Trasy-km'!$E:$E,MATCH(B15&amp;" – "&amp;C15,'Trasy-km'!$C:$C,0))</f>
        <v>0</v>
      </c>
      <c r="G15" s="10">
        <f>INDEX('Trasy-km'!$F:$F,MATCH(B15&amp;" – "&amp;C15,'Trasy-km'!$C:$C,0))</f>
        <v>0</v>
      </c>
      <c r="H15" s="10">
        <f>INDEX('Trasy-km'!$G:$G,MATCH(B15&amp;" – "&amp;C15,'Trasy-km'!$C:$C,0))</f>
        <v>0</v>
      </c>
      <c r="I15" s="6">
        <f>INDEX('Provozní dny'!$B:$B,MATCH(D15,'Provozní dny'!$A:$A,0))</f>
        <v>250</v>
      </c>
      <c r="J15" s="10">
        <f t="shared" si="0"/>
        <v>8950</v>
      </c>
      <c r="K15" s="10">
        <f t="shared" si="4"/>
        <v>0</v>
      </c>
      <c r="L15" s="10">
        <f t="shared" si="2"/>
        <v>0</v>
      </c>
      <c r="M15" s="17">
        <f t="shared" si="3"/>
        <v>0</v>
      </c>
    </row>
    <row r="16" spans="1:13" x14ac:dyDescent="0.3">
      <c r="A16" s="16">
        <v>24925</v>
      </c>
      <c r="B16" s="6" t="s">
        <v>7</v>
      </c>
      <c r="C16" s="6" t="s">
        <v>10</v>
      </c>
      <c r="D16" s="6" t="s">
        <v>28</v>
      </c>
      <c r="E16" s="10">
        <f>INDEX('Trasy-km'!$D:$D,MATCH(B16&amp;" – "&amp;C16,'Trasy-km'!$C:$C,0))</f>
        <v>35.799999999999997</v>
      </c>
      <c r="F16" s="10">
        <f>INDEX('Trasy-km'!$E:$E,MATCH(B16&amp;" – "&amp;C16,'Trasy-km'!$C:$C,0))</f>
        <v>0</v>
      </c>
      <c r="G16" s="10">
        <f>INDEX('Trasy-km'!$F:$F,MATCH(B16&amp;" – "&amp;C16,'Trasy-km'!$C:$C,0))</f>
        <v>0</v>
      </c>
      <c r="H16" s="10">
        <f>INDEX('Trasy-km'!$G:$G,MATCH(B16&amp;" – "&amp;C16,'Trasy-km'!$C:$C,0))</f>
        <v>0</v>
      </c>
      <c r="I16" s="6">
        <f>INDEX('Provozní dny'!$B:$B,MATCH(D16,'Provozní dny'!$A:$A,0))</f>
        <v>365</v>
      </c>
      <c r="J16" s="10">
        <f t="shared" si="0"/>
        <v>13066.999999999998</v>
      </c>
      <c r="K16" s="10">
        <f t="shared" si="4"/>
        <v>0</v>
      </c>
      <c r="L16" s="10">
        <f t="shared" si="2"/>
        <v>0</v>
      </c>
      <c r="M16" s="17">
        <f t="shared" si="3"/>
        <v>0</v>
      </c>
    </row>
    <row r="17" spans="1:13" x14ac:dyDescent="0.3">
      <c r="A17" s="16">
        <v>24927</v>
      </c>
      <c r="B17" s="6" t="s">
        <v>7</v>
      </c>
      <c r="C17" s="6" t="s">
        <v>10</v>
      </c>
      <c r="D17" s="6" t="s">
        <v>28</v>
      </c>
      <c r="E17" s="10">
        <f>INDEX('Trasy-km'!$D:$D,MATCH(B17&amp;" – "&amp;C17,'Trasy-km'!$C:$C,0))</f>
        <v>35.799999999999997</v>
      </c>
      <c r="F17" s="10">
        <f>INDEX('Trasy-km'!$E:$E,MATCH(B17&amp;" – "&amp;C17,'Trasy-km'!$C:$C,0))</f>
        <v>0</v>
      </c>
      <c r="G17" s="10">
        <f>INDEX('Trasy-km'!$F:$F,MATCH(B17&amp;" – "&amp;C17,'Trasy-km'!$C:$C,0))</f>
        <v>0</v>
      </c>
      <c r="H17" s="10">
        <f>INDEX('Trasy-km'!$G:$G,MATCH(B17&amp;" – "&amp;C17,'Trasy-km'!$C:$C,0))</f>
        <v>0</v>
      </c>
      <c r="I17" s="6">
        <f>INDEX('Provozní dny'!$B:$B,MATCH(D17,'Provozní dny'!$A:$A,0))</f>
        <v>365</v>
      </c>
      <c r="J17" s="10">
        <f t="shared" si="0"/>
        <v>13066.999999999998</v>
      </c>
      <c r="K17" s="10">
        <f t="shared" si="4"/>
        <v>0</v>
      </c>
      <c r="L17" s="10">
        <f t="shared" si="2"/>
        <v>0</v>
      </c>
      <c r="M17" s="17">
        <f t="shared" si="3"/>
        <v>0</v>
      </c>
    </row>
    <row r="18" spans="1:13" x14ac:dyDescent="0.3">
      <c r="A18" s="16">
        <v>24929</v>
      </c>
      <c r="B18" s="6" t="s">
        <v>7</v>
      </c>
      <c r="C18" s="6" t="s">
        <v>10</v>
      </c>
      <c r="D18" s="6" t="s">
        <v>9</v>
      </c>
      <c r="E18" s="10">
        <f>INDEX('Trasy-km'!$D:$D,MATCH(B18&amp;" – "&amp;C18,'Trasy-km'!$C:$C,0))</f>
        <v>35.799999999999997</v>
      </c>
      <c r="F18" s="10">
        <f>INDEX('Trasy-km'!$E:$E,MATCH(B18&amp;" – "&amp;C18,'Trasy-km'!$C:$C,0))</f>
        <v>0</v>
      </c>
      <c r="G18" s="10">
        <f>INDEX('Trasy-km'!$F:$F,MATCH(B18&amp;" – "&amp;C18,'Trasy-km'!$C:$C,0))</f>
        <v>0</v>
      </c>
      <c r="H18" s="10">
        <f>INDEX('Trasy-km'!$G:$G,MATCH(B18&amp;" – "&amp;C18,'Trasy-km'!$C:$C,0))</f>
        <v>0</v>
      </c>
      <c r="I18" s="6">
        <f>INDEX('Provozní dny'!$B:$B,MATCH(D18,'Provozní dny'!$A:$A,0))</f>
        <v>305</v>
      </c>
      <c r="J18" s="10">
        <f t="shared" si="0"/>
        <v>10919</v>
      </c>
      <c r="K18" s="10">
        <f t="shared" si="4"/>
        <v>0</v>
      </c>
      <c r="L18" s="10">
        <f t="shared" si="2"/>
        <v>0</v>
      </c>
      <c r="M18" s="17">
        <f t="shared" si="3"/>
        <v>0</v>
      </c>
    </row>
    <row r="19" spans="1:13" x14ac:dyDescent="0.3">
      <c r="A19" s="16">
        <v>24900</v>
      </c>
      <c r="B19" s="6" t="s">
        <v>10</v>
      </c>
      <c r="C19" s="6" t="s">
        <v>7</v>
      </c>
      <c r="D19" s="6" t="s">
        <v>16</v>
      </c>
      <c r="E19" s="10">
        <f>INDEX('Trasy-km'!$D:$D,MATCH(B19&amp;" – "&amp;C19,'Trasy-km'!$C:$C,0))</f>
        <v>35.799999999999997</v>
      </c>
      <c r="F19" s="10">
        <f>INDEX('Trasy-km'!$E:$E,MATCH(B19&amp;" – "&amp;C19,'Trasy-km'!$C:$C,0))</f>
        <v>0</v>
      </c>
      <c r="G19" s="10">
        <f>INDEX('Trasy-km'!$F:$F,MATCH(B19&amp;" – "&amp;C19,'Trasy-km'!$C:$C,0))</f>
        <v>0</v>
      </c>
      <c r="H19" s="10">
        <f>INDEX('Trasy-km'!$G:$G,MATCH(B19&amp;" – "&amp;C19,'Trasy-km'!$C:$C,0))</f>
        <v>0</v>
      </c>
      <c r="I19" s="6">
        <f>INDEX('Provozní dny'!$B:$B,MATCH(D19,'Provozní dny'!$A:$A,0))</f>
        <v>250</v>
      </c>
      <c r="J19" s="10">
        <f t="shared" si="0"/>
        <v>8950</v>
      </c>
      <c r="K19" s="10">
        <f t="shared" si="4"/>
        <v>0</v>
      </c>
      <c r="L19" s="10">
        <f t="shared" si="2"/>
        <v>0</v>
      </c>
      <c r="M19" s="17">
        <f t="shared" si="3"/>
        <v>0</v>
      </c>
    </row>
    <row r="20" spans="1:13" x14ac:dyDescent="0.3">
      <c r="A20" s="16">
        <v>24902</v>
      </c>
      <c r="B20" s="6" t="s">
        <v>10</v>
      </c>
      <c r="C20" s="6" t="s">
        <v>7</v>
      </c>
      <c r="D20" s="6" t="s">
        <v>28</v>
      </c>
      <c r="E20" s="10">
        <f>INDEX('Trasy-km'!$D:$D,MATCH(B20&amp;" – "&amp;C20,'Trasy-km'!$C:$C,0))</f>
        <v>35.799999999999997</v>
      </c>
      <c r="F20" s="10">
        <f>INDEX('Trasy-km'!$E:$E,MATCH(B20&amp;" – "&amp;C20,'Trasy-km'!$C:$C,0))</f>
        <v>0</v>
      </c>
      <c r="G20" s="10">
        <f>INDEX('Trasy-km'!$F:$F,MATCH(B20&amp;" – "&amp;C20,'Trasy-km'!$C:$C,0))</f>
        <v>0</v>
      </c>
      <c r="H20" s="10">
        <f>INDEX('Trasy-km'!$G:$G,MATCH(B20&amp;" – "&amp;C20,'Trasy-km'!$C:$C,0))</f>
        <v>0</v>
      </c>
      <c r="I20" s="6">
        <f>INDEX('Provozní dny'!$B:$B,MATCH(D20,'Provozní dny'!$A:$A,0))</f>
        <v>365</v>
      </c>
      <c r="J20" s="10">
        <f t="shared" si="0"/>
        <v>13066.999999999998</v>
      </c>
      <c r="K20" s="10">
        <f t="shared" si="4"/>
        <v>0</v>
      </c>
      <c r="L20" s="10">
        <f t="shared" si="2"/>
        <v>0</v>
      </c>
      <c r="M20" s="17">
        <f t="shared" si="3"/>
        <v>0</v>
      </c>
    </row>
    <row r="21" spans="1:13" x14ac:dyDescent="0.3">
      <c r="A21" s="16">
        <v>24904</v>
      </c>
      <c r="B21" s="6" t="s">
        <v>10</v>
      </c>
      <c r="C21" s="6" t="s">
        <v>7</v>
      </c>
      <c r="D21" s="6" t="s">
        <v>16</v>
      </c>
      <c r="E21" s="10">
        <f>INDEX('Trasy-km'!$D:$D,MATCH(B21&amp;" – "&amp;C21,'Trasy-km'!$C:$C,0))</f>
        <v>35.799999999999997</v>
      </c>
      <c r="F21" s="10">
        <f>INDEX('Trasy-km'!$E:$E,MATCH(B21&amp;" – "&amp;C21,'Trasy-km'!$C:$C,0))</f>
        <v>0</v>
      </c>
      <c r="G21" s="10">
        <f>INDEX('Trasy-km'!$F:$F,MATCH(B21&amp;" – "&amp;C21,'Trasy-km'!$C:$C,0))</f>
        <v>0</v>
      </c>
      <c r="H21" s="10">
        <f>INDEX('Trasy-km'!$G:$G,MATCH(B21&amp;" – "&amp;C21,'Trasy-km'!$C:$C,0))</f>
        <v>0</v>
      </c>
      <c r="I21" s="6">
        <f>INDEX('Provozní dny'!$B:$B,MATCH(D21,'Provozní dny'!$A:$A,0))</f>
        <v>250</v>
      </c>
      <c r="J21" s="10">
        <f t="shared" si="0"/>
        <v>8950</v>
      </c>
      <c r="K21" s="10">
        <f t="shared" si="4"/>
        <v>0</v>
      </c>
      <c r="L21" s="10">
        <f t="shared" si="2"/>
        <v>0</v>
      </c>
      <c r="M21" s="17">
        <f t="shared" si="3"/>
        <v>0</v>
      </c>
    </row>
    <row r="22" spans="1:13" x14ac:dyDescent="0.3">
      <c r="A22" s="16">
        <v>24906</v>
      </c>
      <c r="B22" s="6" t="s">
        <v>10</v>
      </c>
      <c r="C22" s="6" t="s">
        <v>11</v>
      </c>
      <c r="D22" s="6" t="s">
        <v>20</v>
      </c>
      <c r="E22" s="10">
        <f>INDEX('Trasy-km'!$D:$D,MATCH(B22&amp;" – "&amp;C22,'Trasy-km'!$C:$C,0))</f>
        <v>1.2</v>
      </c>
      <c r="F22" s="10">
        <f>INDEX('Trasy-km'!$E:$E,MATCH(B22&amp;" – "&amp;C22,'Trasy-km'!$C:$C,0))</f>
        <v>0</v>
      </c>
      <c r="G22" s="10">
        <f>INDEX('Trasy-km'!$F:$F,MATCH(B22&amp;" – "&amp;C22,'Trasy-km'!$C:$C,0))</f>
        <v>0</v>
      </c>
      <c r="H22" s="10">
        <f>INDEX('Trasy-km'!$G:$G,MATCH(B22&amp;" – "&amp;C22,'Trasy-km'!$C:$C,0))</f>
        <v>0</v>
      </c>
      <c r="I22" s="6">
        <f>INDEX('Provozní dny'!$B:$B,MATCH(D22,'Provozní dny'!$A:$A,0))</f>
        <v>115</v>
      </c>
      <c r="J22" s="10">
        <f t="shared" si="0"/>
        <v>138</v>
      </c>
      <c r="K22" s="10">
        <f t="shared" si="4"/>
        <v>0</v>
      </c>
      <c r="L22" s="10">
        <f t="shared" si="2"/>
        <v>0</v>
      </c>
      <c r="M22" s="17">
        <f t="shared" si="3"/>
        <v>0</v>
      </c>
    </row>
    <row r="23" spans="1:13" x14ac:dyDescent="0.3">
      <c r="A23" s="16">
        <v>24906</v>
      </c>
      <c r="B23" s="6" t="s">
        <v>11</v>
      </c>
      <c r="C23" s="6" t="s">
        <v>7</v>
      </c>
      <c r="D23" s="6" t="s">
        <v>28</v>
      </c>
      <c r="E23" s="10">
        <f>INDEX('Trasy-km'!$D:$D,MATCH(B23&amp;" – "&amp;C23,'Trasy-km'!$C:$C,0))</f>
        <v>34.6</v>
      </c>
      <c r="F23" s="10">
        <f>INDEX('Trasy-km'!$E:$E,MATCH(B23&amp;" – "&amp;C23,'Trasy-km'!$C:$C,0))</f>
        <v>0</v>
      </c>
      <c r="G23" s="10">
        <f>INDEX('Trasy-km'!$F:$F,MATCH(B23&amp;" – "&amp;C23,'Trasy-km'!$C:$C,0))</f>
        <v>0</v>
      </c>
      <c r="H23" s="10">
        <f>INDEX('Trasy-km'!$G:$G,MATCH(B23&amp;" – "&amp;C23,'Trasy-km'!$C:$C,0))</f>
        <v>0</v>
      </c>
      <c r="I23" s="6">
        <f>INDEX('Provozní dny'!$B:$B,MATCH(D23,'Provozní dny'!$A:$A,0))</f>
        <v>365</v>
      </c>
      <c r="J23" s="10">
        <f t="shared" si="0"/>
        <v>12629</v>
      </c>
      <c r="K23" s="10">
        <f t="shared" si="4"/>
        <v>0</v>
      </c>
      <c r="L23" s="10">
        <f t="shared" si="2"/>
        <v>0</v>
      </c>
      <c r="M23" s="17">
        <f t="shared" si="3"/>
        <v>0</v>
      </c>
    </row>
    <row r="24" spans="1:13" x14ac:dyDescent="0.3">
      <c r="A24" s="16">
        <v>24910</v>
      </c>
      <c r="B24" s="6" t="s">
        <v>10</v>
      </c>
      <c r="C24" s="6" t="s">
        <v>7</v>
      </c>
      <c r="D24" s="6" t="s">
        <v>28</v>
      </c>
      <c r="E24" s="10">
        <f>INDEX('Trasy-km'!$D:$D,MATCH(B24&amp;" – "&amp;C24,'Trasy-km'!$C:$C,0))</f>
        <v>35.799999999999997</v>
      </c>
      <c r="F24" s="10">
        <f>INDEX('Trasy-km'!$E:$E,MATCH(B24&amp;" – "&amp;C24,'Trasy-km'!$C:$C,0))</f>
        <v>0</v>
      </c>
      <c r="G24" s="10">
        <f>INDEX('Trasy-km'!$F:$F,MATCH(B24&amp;" – "&amp;C24,'Trasy-km'!$C:$C,0))</f>
        <v>0</v>
      </c>
      <c r="H24" s="10">
        <f>INDEX('Trasy-km'!$G:$G,MATCH(B24&amp;" – "&amp;C24,'Trasy-km'!$C:$C,0))</f>
        <v>0</v>
      </c>
      <c r="I24" s="6">
        <f>INDEX('Provozní dny'!$B:$B,MATCH(D24,'Provozní dny'!$A:$A,0))</f>
        <v>365</v>
      </c>
      <c r="J24" s="10">
        <f t="shared" si="0"/>
        <v>13066.999999999998</v>
      </c>
      <c r="K24" s="10">
        <f t="shared" si="4"/>
        <v>0</v>
      </c>
      <c r="L24" s="10">
        <f t="shared" si="2"/>
        <v>0</v>
      </c>
      <c r="M24" s="17">
        <f t="shared" si="3"/>
        <v>0</v>
      </c>
    </row>
    <row r="25" spans="1:13" x14ac:dyDescent="0.3">
      <c r="A25" s="16">
        <v>24912</v>
      </c>
      <c r="B25" s="6" t="s">
        <v>10</v>
      </c>
      <c r="C25" s="6" t="s">
        <v>7</v>
      </c>
      <c r="D25" s="6" t="s">
        <v>28</v>
      </c>
      <c r="E25" s="10">
        <f>INDEX('Trasy-km'!$D:$D,MATCH(B25&amp;" – "&amp;C25,'Trasy-km'!$C:$C,0))</f>
        <v>35.799999999999997</v>
      </c>
      <c r="F25" s="10">
        <f>INDEX('Trasy-km'!$E:$E,MATCH(B25&amp;" – "&amp;C25,'Trasy-km'!$C:$C,0))</f>
        <v>0</v>
      </c>
      <c r="G25" s="10">
        <f>INDEX('Trasy-km'!$F:$F,MATCH(B25&amp;" – "&amp;C25,'Trasy-km'!$C:$C,0))</f>
        <v>0</v>
      </c>
      <c r="H25" s="10">
        <f>INDEX('Trasy-km'!$G:$G,MATCH(B25&amp;" – "&amp;C25,'Trasy-km'!$C:$C,0))</f>
        <v>0</v>
      </c>
      <c r="I25" s="6">
        <f>INDEX('Provozní dny'!$B:$B,MATCH(D25,'Provozní dny'!$A:$A,0))</f>
        <v>365</v>
      </c>
      <c r="J25" s="10">
        <f t="shared" si="0"/>
        <v>13066.999999999998</v>
      </c>
      <c r="K25" s="10">
        <f t="shared" si="4"/>
        <v>0</v>
      </c>
      <c r="L25" s="10">
        <f t="shared" si="2"/>
        <v>0</v>
      </c>
      <c r="M25" s="17">
        <f t="shared" si="3"/>
        <v>0</v>
      </c>
    </row>
    <row r="26" spans="1:13" x14ac:dyDescent="0.3">
      <c r="A26" s="16">
        <v>24914</v>
      </c>
      <c r="B26" s="6" t="s">
        <v>10</v>
      </c>
      <c r="C26" s="6" t="s">
        <v>7</v>
      </c>
      <c r="D26" s="6" t="s">
        <v>28</v>
      </c>
      <c r="E26" s="10">
        <f>INDEX('Trasy-km'!$D:$D,MATCH(B26&amp;" – "&amp;C26,'Trasy-km'!$C:$C,0))</f>
        <v>35.799999999999997</v>
      </c>
      <c r="F26" s="10">
        <f>INDEX('Trasy-km'!$E:$E,MATCH(B26&amp;" – "&amp;C26,'Trasy-km'!$C:$C,0))</f>
        <v>0</v>
      </c>
      <c r="G26" s="10">
        <f>INDEX('Trasy-km'!$F:$F,MATCH(B26&amp;" – "&amp;C26,'Trasy-km'!$C:$C,0))</f>
        <v>0</v>
      </c>
      <c r="H26" s="10">
        <f>INDEX('Trasy-km'!$G:$G,MATCH(B26&amp;" – "&amp;C26,'Trasy-km'!$C:$C,0))</f>
        <v>0</v>
      </c>
      <c r="I26" s="6">
        <f>INDEX('Provozní dny'!$B:$B,MATCH(D26,'Provozní dny'!$A:$A,0))</f>
        <v>365</v>
      </c>
      <c r="J26" s="10">
        <f t="shared" si="0"/>
        <v>13066.999999999998</v>
      </c>
      <c r="K26" s="10">
        <f t="shared" si="4"/>
        <v>0</v>
      </c>
      <c r="L26" s="10">
        <f t="shared" si="2"/>
        <v>0</v>
      </c>
      <c r="M26" s="17">
        <f t="shared" si="3"/>
        <v>0</v>
      </c>
    </row>
    <row r="27" spans="1:13" x14ac:dyDescent="0.3">
      <c r="A27" s="16">
        <v>24916</v>
      </c>
      <c r="B27" s="6" t="s">
        <v>11</v>
      </c>
      <c r="C27" s="6" t="s">
        <v>7</v>
      </c>
      <c r="D27" s="6" t="s">
        <v>16</v>
      </c>
      <c r="E27" s="10">
        <f>INDEX('Trasy-km'!$D:$D,MATCH(B27&amp;" – "&amp;C27,'Trasy-km'!$C:$C,0))</f>
        <v>34.6</v>
      </c>
      <c r="F27" s="10">
        <f>INDEX('Trasy-km'!$E:$E,MATCH(B27&amp;" – "&amp;C27,'Trasy-km'!$C:$C,0))</f>
        <v>0</v>
      </c>
      <c r="G27" s="10">
        <f>INDEX('Trasy-km'!$F:$F,MATCH(B27&amp;" – "&amp;C27,'Trasy-km'!$C:$C,0))</f>
        <v>0</v>
      </c>
      <c r="H27" s="10">
        <f>INDEX('Trasy-km'!$G:$G,MATCH(B27&amp;" – "&amp;C27,'Trasy-km'!$C:$C,0))</f>
        <v>0</v>
      </c>
      <c r="I27" s="6">
        <f>INDEX('Provozní dny'!$B:$B,MATCH(D27,'Provozní dny'!$A:$A,0))</f>
        <v>250</v>
      </c>
      <c r="J27" s="10">
        <f t="shared" si="0"/>
        <v>8650</v>
      </c>
      <c r="K27" s="10">
        <f t="shared" si="4"/>
        <v>0</v>
      </c>
      <c r="L27" s="10">
        <f t="shared" si="2"/>
        <v>0</v>
      </c>
      <c r="M27" s="17">
        <f t="shared" si="3"/>
        <v>0</v>
      </c>
    </row>
    <row r="28" spans="1:13" x14ac:dyDescent="0.3">
      <c r="A28" s="16">
        <v>24918</v>
      </c>
      <c r="B28" s="6" t="s">
        <v>10</v>
      </c>
      <c r="C28" s="6" t="s">
        <v>7</v>
      </c>
      <c r="D28" s="6" t="s">
        <v>28</v>
      </c>
      <c r="E28" s="10">
        <f>INDEX('Trasy-km'!$D:$D,MATCH(B28&amp;" – "&amp;C28,'Trasy-km'!$C:$C,0))</f>
        <v>35.799999999999997</v>
      </c>
      <c r="F28" s="10">
        <f>INDEX('Trasy-km'!$E:$E,MATCH(B28&amp;" – "&amp;C28,'Trasy-km'!$C:$C,0))</f>
        <v>0</v>
      </c>
      <c r="G28" s="10">
        <f>INDEX('Trasy-km'!$F:$F,MATCH(B28&amp;" – "&amp;C28,'Trasy-km'!$C:$C,0))</f>
        <v>0</v>
      </c>
      <c r="H28" s="10">
        <f>INDEX('Trasy-km'!$G:$G,MATCH(B28&amp;" – "&amp;C28,'Trasy-km'!$C:$C,0))</f>
        <v>0</v>
      </c>
      <c r="I28" s="6">
        <f>INDEX('Provozní dny'!$B:$B,MATCH(D28,'Provozní dny'!$A:$A,0))</f>
        <v>365</v>
      </c>
      <c r="J28" s="10">
        <f t="shared" si="0"/>
        <v>13066.999999999998</v>
      </c>
      <c r="K28" s="10">
        <f t="shared" si="4"/>
        <v>0</v>
      </c>
      <c r="L28" s="10">
        <f t="shared" si="2"/>
        <v>0</v>
      </c>
      <c r="M28" s="17">
        <f t="shared" si="3"/>
        <v>0</v>
      </c>
    </row>
    <row r="29" spans="1:13" x14ac:dyDescent="0.3">
      <c r="A29" s="16">
        <v>24920</v>
      </c>
      <c r="B29" s="6" t="s">
        <v>11</v>
      </c>
      <c r="C29" s="6" t="s">
        <v>7</v>
      </c>
      <c r="D29" s="6" t="s">
        <v>16</v>
      </c>
      <c r="E29" s="10">
        <f>INDEX('Trasy-km'!$D:$D,MATCH(B29&amp;" – "&amp;C29,'Trasy-km'!$C:$C,0))</f>
        <v>34.6</v>
      </c>
      <c r="F29" s="10">
        <f>INDEX('Trasy-km'!$E:$E,MATCH(B29&amp;" – "&amp;C29,'Trasy-km'!$C:$C,0))</f>
        <v>0</v>
      </c>
      <c r="G29" s="10">
        <f>INDEX('Trasy-km'!$F:$F,MATCH(B29&amp;" – "&amp;C29,'Trasy-km'!$C:$C,0))</f>
        <v>0</v>
      </c>
      <c r="H29" s="10">
        <f>INDEX('Trasy-km'!$G:$G,MATCH(B29&amp;" – "&amp;C29,'Trasy-km'!$C:$C,0))</f>
        <v>0</v>
      </c>
      <c r="I29" s="6">
        <f>INDEX('Provozní dny'!$B:$B,MATCH(D29,'Provozní dny'!$A:$A,0))</f>
        <v>250</v>
      </c>
      <c r="J29" s="10">
        <f t="shared" si="0"/>
        <v>8650</v>
      </c>
      <c r="K29" s="10">
        <f t="shared" si="4"/>
        <v>0</v>
      </c>
      <c r="L29" s="10">
        <f t="shared" si="2"/>
        <v>0</v>
      </c>
      <c r="M29" s="17">
        <f t="shared" si="3"/>
        <v>0</v>
      </c>
    </row>
    <row r="30" spans="1:13" x14ac:dyDescent="0.3">
      <c r="A30" s="16">
        <v>24922</v>
      </c>
      <c r="B30" s="6" t="s">
        <v>10</v>
      </c>
      <c r="C30" s="6" t="s">
        <v>7</v>
      </c>
      <c r="D30" s="6" t="s">
        <v>28</v>
      </c>
      <c r="E30" s="10">
        <f>INDEX('Trasy-km'!$D:$D,MATCH(B30&amp;" – "&amp;C30,'Trasy-km'!$C:$C,0))</f>
        <v>35.799999999999997</v>
      </c>
      <c r="F30" s="10">
        <f>INDEX('Trasy-km'!$E:$E,MATCH(B30&amp;" – "&amp;C30,'Trasy-km'!$C:$C,0))</f>
        <v>0</v>
      </c>
      <c r="G30" s="10">
        <f>INDEX('Trasy-km'!$F:$F,MATCH(B30&amp;" – "&amp;C30,'Trasy-km'!$C:$C,0))</f>
        <v>0</v>
      </c>
      <c r="H30" s="10">
        <f>INDEX('Trasy-km'!$G:$G,MATCH(B30&amp;" – "&amp;C30,'Trasy-km'!$C:$C,0))</f>
        <v>0</v>
      </c>
      <c r="I30" s="6">
        <f>INDEX('Provozní dny'!$B:$B,MATCH(D30,'Provozní dny'!$A:$A,0))</f>
        <v>365</v>
      </c>
      <c r="J30" s="10">
        <f t="shared" si="0"/>
        <v>13066.999999999998</v>
      </c>
      <c r="K30" s="10">
        <f t="shared" si="4"/>
        <v>0</v>
      </c>
      <c r="L30" s="10">
        <f t="shared" si="2"/>
        <v>0</v>
      </c>
      <c r="M30" s="17">
        <f t="shared" si="3"/>
        <v>0</v>
      </c>
    </row>
    <row r="31" spans="1:13" x14ac:dyDescent="0.3">
      <c r="A31" s="16">
        <v>24924</v>
      </c>
      <c r="B31" s="6" t="s">
        <v>11</v>
      </c>
      <c r="C31" s="6" t="s">
        <v>7</v>
      </c>
      <c r="D31" s="6" t="s">
        <v>9</v>
      </c>
      <c r="E31" s="10">
        <f>INDEX('Trasy-km'!$D:$D,MATCH(B31&amp;" – "&amp;C31,'Trasy-km'!$C:$C,0))</f>
        <v>34.6</v>
      </c>
      <c r="F31" s="10">
        <f>INDEX('Trasy-km'!$E:$E,MATCH(B31&amp;" – "&amp;C31,'Trasy-km'!$C:$C,0))</f>
        <v>0</v>
      </c>
      <c r="G31" s="10">
        <f>INDEX('Trasy-km'!$F:$F,MATCH(B31&amp;" – "&amp;C31,'Trasy-km'!$C:$C,0))</f>
        <v>0</v>
      </c>
      <c r="H31" s="10">
        <f>INDEX('Trasy-km'!$G:$G,MATCH(B31&amp;" – "&amp;C31,'Trasy-km'!$C:$C,0))</f>
        <v>0</v>
      </c>
      <c r="I31" s="6">
        <f>INDEX('Provozní dny'!$B:$B,MATCH(D31,'Provozní dny'!$A:$A,0))</f>
        <v>305</v>
      </c>
      <c r="J31" s="10">
        <f t="shared" si="0"/>
        <v>10553</v>
      </c>
      <c r="K31" s="10">
        <f t="shared" si="4"/>
        <v>0</v>
      </c>
      <c r="L31" s="10">
        <f t="shared" si="2"/>
        <v>0</v>
      </c>
      <c r="M31" s="17">
        <f t="shared" si="3"/>
        <v>0</v>
      </c>
    </row>
    <row r="32" spans="1:13" x14ac:dyDescent="0.3">
      <c r="A32" s="16">
        <v>24926</v>
      </c>
      <c r="B32" s="6" t="s">
        <v>10</v>
      </c>
      <c r="C32" s="6" t="s">
        <v>7</v>
      </c>
      <c r="D32" s="6" t="s">
        <v>21</v>
      </c>
      <c r="E32" s="10">
        <f>INDEX('Trasy-km'!$D:$D,MATCH(B32&amp;" – "&amp;C32,'Trasy-km'!$C:$C,0))</f>
        <v>35.799999999999997</v>
      </c>
      <c r="F32" s="10">
        <f>INDEX('Trasy-km'!$E:$E,MATCH(B32&amp;" – "&amp;C32,'Trasy-km'!$C:$C,0))</f>
        <v>0</v>
      </c>
      <c r="G32" s="10">
        <f>INDEX('Trasy-km'!$F:$F,MATCH(B32&amp;" – "&amp;C32,'Trasy-km'!$C:$C,0))</f>
        <v>0</v>
      </c>
      <c r="H32" s="10">
        <f>INDEX('Trasy-km'!$G:$G,MATCH(B32&amp;" – "&amp;C32,'Trasy-km'!$C:$C,0))</f>
        <v>0</v>
      </c>
      <c r="I32" s="6">
        <f>INDEX('Provozní dny'!$B:$B,MATCH(D32,'Provozní dny'!$A:$A,0))</f>
        <v>310</v>
      </c>
      <c r="J32" s="10">
        <f t="shared" si="0"/>
        <v>11098</v>
      </c>
      <c r="K32" s="10">
        <f t="shared" si="4"/>
        <v>0</v>
      </c>
      <c r="L32" s="10">
        <f t="shared" si="2"/>
        <v>0</v>
      </c>
      <c r="M32" s="17">
        <f t="shared" si="3"/>
        <v>0</v>
      </c>
    </row>
    <row r="33" spans="1:13" x14ac:dyDescent="0.3">
      <c r="A33" s="16">
        <v>24928</v>
      </c>
      <c r="B33" s="6" t="s">
        <v>10</v>
      </c>
      <c r="C33" s="6" t="s">
        <v>7</v>
      </c>
      <c r="D33" s="6" t="s">
        <v>28</v>
      </c>
      <c r="E33" s="10">
        <f>INDEX('Trasy-km'!$D:$D,MATCH(B33&amp;" – "&amp;C33,'Trasy-km'!$C:$C,0))</f>
        <v>35.799999999999997</v>
      </c>
      <c r="F33" s="10">
        <f>INDEX('Trasy-km'!$E:$E,MATCH(B33&amp;" – "&amp;C33,'Trasy-km'!$C:$C,0))</f>
        <v>0</v>
      </c>
      <c r="G33" s="10">
        <f>INDEX('Trasy-km'!$F:$F,MATCH(B33&amp;" – "&amp;C33,'Trasy-km'!$C:$C,0))</f>
        <v>0</v>
      </c>
      <c r="H33" s="10">
        <f>INDEX('Trasy-km'!$G:$G,MATCH(B33&amp;" – "&amp;C33,'Trasy-km'!$C:$C,0))</f>
        <v>0</v>
      </c>
      <c r="I33" s="6">
        <f>INDEX('Provozní dny'!$B:$B,MATCH(D33,'Provozní dny'!$A:$A,0))</f>
        <v>365</v>
      </c>
      <c r="J33" s="10">
        <f t="shared" si="0"/>
        <v>13066.999999999998</v>
      </c>
      <c r="K33" s="10">
        <f t="shared" si="4"/>
        <v>0</v>
      </c>
      <c r="L33" s="10">
        <f t="shared" si="2"/>
        <v>0</v>
      </c>
      <c r="M33" s="17">
        <f t="shared" si="3"/>
        <v>0</v>
      </c>
    </row>
    <row r="34" spans="1:13" ht="15" thickBot="1" x14ac:dyDescent="0.35">
      <c r="A34" s="18">
        <v>24930</v>
      </c>
      <c r="B34" s="19" t="s">
        <v>10</v>
      </c>
      <c r="C34" s="19" t="s">
        <v>7</v>
      </c>
      <c r="D34" s="19" t="s">
        <v>9</v>
      </c>
      <c r="E34" s="20">
        <f>INDEX('Trasy-km'!$D:$D,MATCH(B34&amp;" – "&amp;C34,'Trasy-km'!$C:$C,0))</f>
        <v>35.799999999999997</v>
      </c>
      <c r="F34" s="20">
        <f>INDEX('Trasy-km'!$E:$E,MATCH(B34&amp;" – "&amp;C34,'Trasy-km'!$C:$C,0))</f>
        <v>0</v>
      </c>
      <c r="G34" s="20">
        <f>INDEX('Trasy-km'!$F:$F,MATCH(B34&amp;" – "&amp;C34,'Trasy-km'!$C:$C,0))</f>
        <v>0</v>
      </c>
      <c r="H34" s="20">
        <f>INDEX('Trasy-km'!$G:$G,MATCH(B34&amp;" – "&amp;C34,'Trasy-km'!$C:$C,0))</f>
        <v>0</v>
      </c>
      <c r="I34" s="19">
        <f>INDEX('Provozní dny'!$B:$B,MATCH(D34,'Provozní dny'!$A:$A,0))</f>
        <v>305</v>
      </c>
      <c r="J34" s="20">
        <f t="shared" si="0"/>
        <v>10919</v>
      </c>
      <c r="K34" s="20">
        <f t="shared" si="4"/>
        <v>0</v>
      </c>
      <c r="L34" s="20">
        <f t="shared" si="2"/>
        <v>0</v>
      </c>
      <c r="M34" s="21">
        <f t="shared" si="3"/>
        <v>0</v>
      </c>
    </row>
  </sheetData>
  <mergeCells count="7">
    <mergeCell ref="J1:M1"/>
    <mergeCell ref="A1:A2"/>
    <mergeCell ref="I1:I2"/>
    <mergeCell ref="D1:D2"/>
    <mergeCell ref="C1:C2"/>
    <mergeCell ref="B1:B2"/>
    <mergeCell ref="E1:H1"/>
  </mergeCells>
  <pageMargins left="0.7" right="0.7" top="0.78740157499999996" bottom="0.78740157499999996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5"/>
  <sheetViews>
    <sheetView workbookViewId="0">
      <selection sqref="A1:A2"/>
    </sheetView>
  </sheetViews>
  <sheetFormatPr defaultRowHeight="14.4" x14ac:dyDescent="0.3"/>
  <cols>
    <col min="2" max="3" width="20.77734375" customWidth="1"/>
    <col min="5" max="8" width="9.44140625" style="2" customWidth="1"/>
    <col min="9" max="9" width="13.6640625" bestFit="1" customWidth="1"/>
    <col min="10" max="13" width="13" style="2" customWidth="1"/>
  </cols>
  <sheetData>
    <row r="1" spans="1:13" s="1" customFormat="1" x14ac:dyDescent="0.3">
      <c r="A1" s="52" t="s">
        <v>12</v>
      </c>
      <c r="B1" s="54" t="s">
        <v>0</v>
      </c>
      <c r="C1" s="54" t="s">
        <v>1</v>
      </c>
      <c r="D1" s="54" t="s">
        <v>13</v>
      </c>
      <c r="E1" s="50" t="s">
        <v>25</v>
      </c>
      <c r="F1" s="44"/>
      <c r="G1" s="44"/>
      <c r="H1" s="51"/>
      <c r="I1" s="48" t="s">
        <v>14</v>
      </c>
      <c r="J1" s="50" t="s">
        <v>15</v>
      </c>
      <c r="K1" s="44"/>
      <c r="L1" s="44"/>
      <c r="M1" s="45"/>
    </row>
    <row r="2" spans="1:13" s="1" customFormat="1" ht="15" thickBot="1" x14ac:dyDescent="0.35">
      <c r="A2" s="53"/>
      <c r="B2" s="55"/>
      <c r="C2" s="55"/>
      <c r="D2" s="55"/>
      <c r="E2" s="22" t="s">
        <v>26</v>
      </c>
      <c r="F2" s="22" t="s">
        <v>27</v>
      </c>
      <c r="G2" s="22" t="s">
        <v>47</v>
      </c>
      <c r="H2" s="22" t="s">
        <v>48</v>
      </c>
      <c r="I2" s="49"/>
      <c r="J2" s="12" t="s">
        <v>26</v>
      </c>
      <c r="K2" s="12" t="s">
        <v>27</v>
      </c>
      <c r="L2" s="12" t="s">
        <v>47</v>
      </c>
      <c r="M2" s="13" t="s">
        <v>48</v>
      </c>
    </row>
    <row r="3" spans="1:13" x14ac:dyDescent="0.3">
      <c r="A3" s="14">
        <v>8761</v>
      </c>
      <c r="B3" s="7" t="s">
        <v>5</v>
      </c>
      <c r="C3" s="7" t="s">
        <v>6</v>
      </c>
      <c r="D3" s="7" t="s">
        <v>28</v>
      </c>
      <c r="E3" s="11">
        <f>INDEX('Trasy-km'!$D:$D,MATCH(B3&amp;" – "&amp;C3,'Trasy-km'!$C:$C,0))</f>
        <v>45.7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7">
        <f>INDEX('Provozní dny'!$B:$B,MATCH(D3,'Provozní dny'!$A:$A,0))</f>
        <v>365</v>
      </c>
      <c r="J3" s="11">
        <f t="shared" ref="J3:K3" si="0">E3*$I3</f>
        <v>16680.5</v>
      </c>
      <c r="K3" s="11">
        <f t="shared" si="0"/>
        <v>0</v>
      </c>
      <c r="L3" s="11">
        <f t="shared" ref="L3:L34" si="1">G3*$I3</f>
        <v>0</v>
      </c>
      <c r="M3" s="15">
        <f t="shared" ref="M3:M34" si="2">H3*$I3</f>
        <v>0</v>
      </c>
    </row>
    <row r="4" spans="1:13" x14ac:dyDescent="0.3">
      <c r="A4" s="16">
        <v>8763</v>
      </c>
      <c r="B4" s="6" t="s">
        <v>5</v>
      </c>
      <c r="C4" s="6" t="s">
        <v>7</v>
      </c>
      <c r="D4" s="6" t="s">
        <v>9</v>
      </c>
      <c r="E4" s="10">
        <f>INDEX('Trasy-km'!$D:$D,MATCH(B4&amp;" – "&amp;C4,'Trasy-km'!$C:$C,0))</f>
        <v>32.1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6">
        <f>INDEX('Provozní dny'!$B:$B,MATCH(D4,'Provozní dny'!$A:$A,0))</f>
        <v>305</v>
      </c>
      <c r="J4" s="10">
        <f t="shared" ref="J4:J34" si="3">E4*$I4</f>
        <v>9790.5</v>
      </c>
      <c r="K4" s="10">
        <f t="shared" ref="K4:K34" si="4">F4*$I4</f>
        <v>0</v>
      </c>
      <c r="L4" s="10">
        <f t="shared" si="1"/>
        <v>0</v>
      </c>
      <c r="M4" s="17">
        <f t="shared" si="2"/>
        <v>0</v>
      </c>
    </row>
    <row r="5" spans="1:13" x14ac:dyDescent="0.3">
      <c r="A5" s="16">
        <v>8763</v>
      </c>
      <c r="B5" s="6" t="s">
        <v>7</v>
      </c>
      <c r="C5" s="6" t="s">
        <v>6</v>
      </c>
      <c r="D5" s="6" t="s">
        <v>28</v>
      </c>
      <c r="E5" s="10">
        <f>INDEX('Trasy-km'!$D:$D,MATCH(B5&amp;" – "&amp;C5,'Trasy-km'!$C:$C,0))</f>
        <v>13.6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6">
        <f>INDEX('Provozní dny'!$B:$B,MATCH(D5,'Provozní dny'!$A:$A,0))</f>
        <v>365</v>
      </c>
      <c r="J5" s="10">
        <f t="shared" si="3"/>
        <v>4964</v>
      </c>
      <c r="K5" s="10">
        <f t="shared" si="4"/>
        <v>0</v>
      </c>
      <c r="L5" s="10">
        <f t="shared" si="1"/>
        <v>0</v>
      </c>
      <c r="M5" s="17">
        <f t="shared" si="2"/>
        <v>0</v>
      </c>
    </row>
    <row r="6" spans="1:13" x14ac:dyDescent="0.3">
      <c r="A6" s="16">
        <v>8765</v>
      </c>
      <c r="B6" s="6" t="s">
        <v>8</v>
      </c>
      <c r="C6" s="6" t="s">
        <v>5</v>
      </c>
      <c r="D6" s="6" t="s">
        <v>9</v>
      </c>
      <c r="E6" s="10">
        <f>INDEX('Trasy-km'!$D:$D,MATCH(B6&amp;" – "&amp;C6,'Trasy-km'!$C:$C,0))</f>
        <v>25.2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6">
        <f>INDEX('Provozní dny'!$B:$B,MATCH(D6,'Provozní dny'!$A:$A,0))</f>
        <v>305</v>
      </c>
      <c r="J6" s="10">
        <f t="shared" si="3"/>
        <v>7686</v>
      </c>
      <c r="K6" s="10">
        <f t="shared" si="4"/>
        <v>0</v>
      </c>
      <c r="L6" s="10">
        <f t="shared" si="1"/>
        <v>0</v>
      </c>
      <c r="M6" s="17">
        <f t="shared" si="2"/>
        <v>0</v>
      </c>
    </row>
    <row r="7" spans="1:13" x14ac:dyDescent="0.3">
      <c r="A7" s="16">
        <v>8765</v>
      </c>
      <c r="B7" s="6" t="s">
        <v>5</v>
      </c>
      <c r="C7" s="6" t="s">
        <v>6</v>
      </c>
      <c r="D7" s="6" t="s">
        <v>16</v>
      </c>
      <c r="E7" s="10">
        <f>INDEX('Trasy-km'!$D:$D,MATCH(B7&amp;" – "&amp;C7,'Trasy-km'!$C:$C,0))</f>
        <v>45.7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6">
        <f>INDEX('Provozní dny'!$B:$B,MATCH(D7,'Provozní dny'!$A:$A,0))</f>
        <v>250</v>
      </c>
      <c r="J7" s="10">
        <f t="shared" si="3"/>
        <v>11425</v>
      </c>
      <c r="K7" s="10">
        <f t="shared" si="4"/>
        <v>0</v>
      </c>
      <c r="L7" s="10">
        <f t="shared" si="1"/>
        <v>0</v>
      </c>
      <c r="M7" s="17">
        <f t="shared" si="2"/>
        <v>0</v>
      </c>
    </row>
    <row r="8" spans="1:13" x14ac:dyDescent="0.3">
      <c r="A8" s="16">
        <v>14921</v>
      </c>
      <c r="B8" s="6" t="s">
        <v>7</v>
      </c>
      <c r="C8" s="6" t="s">
        <v>6</v>
      </c>
      <c r="D8" s="6" t="s">
        <v>20</v>
      </c>
      <c r="E8" s="10">
        <f>INDEX('Trasy-km'!$D:$D,MATCH(B8&amp;" – "&amp;C8,'Trasy-km'!$C:$C,0))</f>
        <v>13.6</v>
      </c>
      <c r="F8" s="10">
        <f>INDEX('Trasy-km'!$E:$E,MATCH(B8&amp;" – "&amp;C8,'Trasy-km'!$C:$C,0))</f>
        <v>0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6">
        <f>INDEX('Provozní dny'!$B:$B,MATCH(D8,'Provozní dny'!$A:$A,0))</f>
        <v>115</v>
      </c>
      <c r="J8" s="10">
        <f t="shared" si="3"/>
        <v>1564</v>
      </c>
      <c r="K8" s="10">
        <f t="shared" si="4"/>
        <v>0</v>
      </c>
      <c r="L8" s="10">
        <f t="shared" si="1"/>
        <v>0</v>
      </c>
      <c r="M8" s="17">
        <f t="shared" si="2"/>
        <v>0</v>
      </c>
    </row>
    <row r="9" spans="1:13" x14ac:dyDescent="0.3">
      <c r="A9" s="16">
        <v>15955</v>
      </c>
      <c r="B9" s="6" t="s">
        <v>8</v>
      </c>
      <c r="C9" s="6" t="s">
        <v>5</v>
      </c>
      <c r="D9" s="6" t="s">
        <v>20</v>
      </c>
      <c r="E9" s="10">
        <f>INDEX('Trasy-km'!$D:$D,MATCH(B9&amp;" – "&amp;C9,'Trasy-km'!$C:$C,0))</f>
        <v>25.2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6">
        <f>INDEX('Provozní dny'!$B:$B,MATCH(D9,'Provozní dny'!$A:$A,0))</f>
        <v>115</v>
      </c>
      <c r="J9" s="10">
        <f t="shared" si="3"/>
        <v>2898</v>
      </c>
      <c r="K9" s="10">
        <f t="shared" si="4"/>
        <v>0</v>
      </c>
      <c r="L9" s="10">
        <f t="shared" si="1"/>
        <v>0</v>
      </c>
      <c r="M9" s="17">
        <f t="shared" si="2"/>
        <v>0</v>
      </c>
    </row>
    <row r="10" spans="1:13" x14ac:dyDescent="0.3">
      <c r="A10" s="16">
        <v>15957</v>
      </c>
      <c r="B10" s="6" t="s">
        <v>8</v>
      </c>
      <c r="C10" s="6" t="s">
        <v>5</v>
      </c>
      <c r="D10" s="6" t="s">
        <v>16</v>
      </c>
      <c r="E10" s="10">
        <f>INDEX('Trasy-km'!$D:$D,MATCH(B10&amp;" – "&amp;C10,'Trasy-km'!$C:$C,0))</f>
        <v>25.2</v>
      </c>
      <c r="F10" s="10">
        <f>INDEX('Trasy-km'!$E:$E,MATCH(B10&amp;" – "&amp;C10,'Trasy-km'!$C:$C,0))</f>
        <v>0</v>
      </c>
      <c r="G10" s="10">
        <f>INDEX('Trasy-km'!$F:$F,MATCH(B10&amp;" – "&amp;C10,'Trasy-km'!$C:$C,0))</f>
        <v>0</v>
      </c>
      <c r="H10" s="10">
        <f>INDEX('Trasy-km'!$G:$G,MATCH(B10&amp;" – "&amp;C10,'Trasy-km'!$C:$C,0))</f>
        <v>0</v>
      </c>
      <c r="I10" s="6">
        <f>INDEX('Provozní dny'!$B:$B,MATCH(D10,'Provozní dny'!$A:$A,0))</f>
        <v>250</v>
      </c>
      <c r="J10" s="10">
        <f t="shared" si="3"/>
        <v>6300</v>
      </c>
      <c r="K10" s="10">
        <f t="shared" si="4"/>
        <v>0</v>
      </c>
      <c r="L10" s="10">
        <f t="shared" si="1"/>
        <v>0</v>
      </c>
      <c r="M10" s="17">
        <f t="shared" si="2"/>
        <v>0</v>
      </c>
    </row>
    <row r="11" spans="1:13" x14ac:dyDescent="0.3">
      <c r="A11" s="16">
        <v>14913</v>
      </c>
      <c r="B11" s="6" t="s">
        <v>7</v>
      </c>
      <c r="C11" s="6" t="s">
        <v>6</v>
      </c>
      <c r="D11" s="6" t="s">
        <v>28</v>
      </c>
      <c r="E11" s="10">
        <f>INDEX('Trasy-km'!$D:$D,MATCH(B11&amp;" – "&amp;C11,'Trasy-km'!$C:$C,0))</f>
        <v>13.6</v>
      </c>
      <c r="F11" s="10">
        <f>INDEX('Trasy-km'!$E:$E,MATCH(B11&amp;" – "&amp;C11,'Trasy-km'!$C:$C,0))</f>
        <v>0</v>
      </c>
      <c r="G11" s="10">
        <f>INDEX('Trasy-km'!$F:$F,MATCH(B11&amp;" – "&amp;C11,'Trasy-km'!$C:$C,0))</f>
        <v>0</v>
      </c>
      <c r="H11" s="10">
        <f>INDEX('Trasy-km'!$G:$G,MATCH(B11&amp;" – "&amp;C11,'Trasy-km'!$C:$C,0))</f>
        <v>0</v>
      </c>
      <c r="I11" s="6">
        <f>INDEX('Provozní dny'!$B:$B,MATCH(D11,'Provozní dny'!$A:$A,0))</f>
        <v>365</v>
      </c>
      <c r="J11" s="10">
        <f t="shared" si="3"/>
        <v>4964</v>
      </c>
      <c r="K11" s="10">
        <f t="shared" si="4"/>
        <v>0</v>
      </c>
      <c r="L11" s="10">
        <f t="shared" si="1"/>
        <v>0</v>
      </c>
      <c r="M11" s="17">
        <f t="shared" si="2"/>
        <v>0</v>
      </c>
    </row>
    <row r="12" spans="1:13" x14ac:dyDescent="0.3">
      <c r="A12" s="16">
        <v>15959</v>
      </c>
      <c r="B12" s="6" t="s">
        <v>8</v>
      </c>
      <c r="C12" s="6" t="s">
        <v>5</v>
      </c>
      <c r="D12" s="6" t="s">
        <v>28</v>
      </c>
      <c r="E12" s="10">
        <f>INDEX('Trasy-km'!$D:$D,MATCH(B12&amp;" – "&amp;C12,'Trasy-km'!$C:$C,0))</f>
        <v>25.2</v>
      </c>
      <c r="F12" s="10">
        <f>INDEX('Trasy-km'!$E:$E,MATCH(B12&amp;" – "&amp;C12,'Trasy-km'!$C:$C,0))</f>
        <v>0</v>
      </c>
      <c r="G12" s="10">
        <f>INDEX('Trasy-km'!$F:$F,MATCH(B12&amp;" – "&amp;C12,'Trasy-km'!$C:$C,0))</f>
        <v>0</v>
      </c>
      <c r="H12" s="10">
        <f>INDEX('Trasy-km'!$G:$G,MATCH(B12&amp;" – "&amp;C12,'Trasy-km'!$C:$C,0))</f>
        <v>0</v>
      </c>
      <c r="I12" s="6">
        <f>INDEX('Provozní dny'!$B:$B,MATCH(D12,'Provozní dny'!$A:$A,0))</f>
        <v>365</v>
      </c>
      <c r="J12" s="10">
        <f t="shared" si="3"/>
        <v>9198</v>
      </c>
      <c r="K12" s="10">
        <f t="shared" si="4"/>
        <v>0</v>
      </c>
      <c r="L12" s="10">
        <f t="shared" si="1"/>
        <v>0</v>
      </c>
      <c r="M12" s="17">
        <f t="shared" si="2"/>
        <v>0</v>
      </c>
    </row>
    <row r="13" spans="1:13" x14ac:dyDescent="0.3">
      <c r="A13" s="16">
        <v>14915</v>
      </c>
      <c r="B13" s="6" t="s">
        <v>7</v>
      </c>
      <c r="C13" s="6" t="s">
        <v>6</v>
      </c>
      <c r="D13" s="6" t="s">
        <v>28</v>
      </c>
      <c r="E13" s="10">
        <f>INDEX('Trasy-km'!$D:$D,MATCH(B13&amp;" – "&amp;C13,'Trasy-km'!$C:$C,0))</f>
        <v>13.6</v>
      </c>
      <c r="F13" s="10">
        <f>INDEX('Trasy-km'!$E:$E,MATCH(B13&amp;" – "&amp;C13,'Trasy-km'!$C:$C,0))</f>
        <v>0</v>
      </c>
      <c r="G13" s="10">
        <f>INDEX('Trasy-km'!$F:$F,MATCH(B13&amp;" – "&amp;C13,'Trasy-km'!$C:$C,0))</f>
        <v>0</v>
      </c>
      <c r="H13" s="10">
        <f>INDEX('Trasy-km'!$G:$G,MATCH(B13&amp;" – "&amp;C13,'Trasy-km'!$C:$C,0))</f>
        <v>0</v>
      </c>
      <c r="I13" s="6">
        <f>INDEX('Provozní dny'!$B:$B,MATCH(D13,'Provozní dny'!$A:$A,0))</f>
        <v>365</v>
      </c>
      <c r="J13" s="10">
        <f t="shared" si="3"/>
        <v>4964</v>
      </c>
      <c r="K13" s="10">
        <f t="shared" si="4"/>
        <v>0</v>
      </c>
      <c r="L13" s="10">
        <f t="shared" si="1"/>
        <v>0</v>
      </c>
      <c r="M13" s="17">
        <f t="shared" si="2"/>
        <v>0</v>
      </c>
    </row>
    <row r="14" spans="1:13" x14ac:dyDescent="0.3">
      <c r="A14" s="16">
        <v>8767</v>
      </c>
      <c r="B14" s="6" t="s">
        <v>8</v>
      </c>
      <c r="C14" s="6" t="s">
        <v>5</v>
      </c>
      <c r="D14" s="6" t="s">
        <v>28</v>
      </c>
      <c r="E14" s="10">
        <f>INDEX('Trasy-km'!$D:$D,MATCH(B14&amp;" – "&amp;C14,'Trasy-km'!$C:$C,0))</f>
        <v>25.2</v>
      </c>
      <c r="F14" s="10">
        <f>INDEX('Trasy-km'!$E:$E,MATCH(B14&amp;" – "&amp;C14,'Trasy-km'!$C:$C,0))</f>
        <v>0</v>
      </c>
      <c r="G14" s="10">
        <f>INDEX('Trasy-km'!$F:$F,MATCH(B14&amp;" – "&amp;C14,'Trasy-km'!$C:$C,0))</f>
        <v>0</v>
      </c>
      <c r="H14" s="10">
        <f>INDEX('Trasy-km'!$G:$G,MATCH(B14&amp;" – "&amp;C14,'Trasy-km'!$C:$C,0))</f>
        <v>0</v>
      </c>
      <c r="I14" s="6">
        <f>INDEX('Provozní dny'!$B:$B,MATCH(D14,'Provozní dny'!$A:$A,0))</f>
        <v>365</v>
      </c>
      <c r="J14" s="10">
        <f t="shared" si="3"/>
        <v>9198</v>
      </c>
      <c r="K14" s="10">
        <f t="shared" si="4"/>
        <v>0</v>
      </c>
      <c r="L14" s="10">
        <f t="shared" si="1"/>
        <v>0</v>
      </c>
      <c r="M14" s="17">
        <f t="shared" si="2"/>
        <v>0</v>
      </c>
    </row>
    <row r="15" spans="1:13" x14ac:dyDescent="0.3">
      <c r="A15" s="16">
        <v>8767</v>
      </c>
      <c r="B15" s="6" t="s">
        <v>5</v>
      </c>
      <c r="C15" s="6" t="s">
        <v>6</v>
      </c>
      <c r="D15" s="6" t="s">
        <v>16</v>
      </c>
      <c r="E15" s="10">
        <f>INDEX('Trasy-km'!$D:$D,MATCH(B15&amp;" – "&amp;C15,'Trasy-km'!$C:$C,0))</f>
        <v>45.7</v>
      </c>
      <c r="F15" s="10">
        <f>INDEX('Trasy-km'!$E:$E,MATCH(B15&amp;" – "&amp;C15,'Trasy-km'!$C:$C,0))</f>
        <v>0</v>
      </c>
      <c r="G15" s="10">
        <f>INDEX('Trasy-km'!$F:$F,MATCH(B15&amp;" – "&amp;C15,'Trasy-km'!$C:$C,0))</f>
        <v>0</v>
      </c>
      <c r="H15" s="10">
        <f>INDEX('Trasy-km'!$G:$G,MATCH(B15&amp;" – "&amp;C15,'Trasy-km'!$C:$C,0))</f>
        <v>0</v>
      </c>
      <c r="I15" s="6">
        <f>INDEX('Provozní dny'!$B:$B,MATCH(D15,'Provozní dny'!$A:$A,0))</f>
        <v>250</v>
      </c>
      <c r="J15" s="10">
        <f t="shared" si="3"/>
        <v>11425</v>
      </c>
      <c r="K15" s="10">
        <f t="shared" si="4"/>
        <v>0</v>
      </c>
      <c r="L15" s="10">
        <f t="shared" si="1"/>
        <v>0</v>
      </c>
      <c r="M15" s="17">
        <f t="shared" si="2"/>
        <v>0</v>
      </c>
    </row>
    <row r="16" spans="1:13" x14ac:dyDescent="0.3">
      <c r="A16" s="16">
        <v>14923</v>
      </c>
      <c r="B16" s="6" t="s">
        <v>7</v>
      </c>
      <c r="C16" s="6" t="s">
        <v>6</v>
      </c>
      <c r="D16" s="6" t="s">
        <v>20</v>
      </c>
      <c r="E16" s="10">
        <f>INDEX('Trasy-km'!$D:$D,MATCH(B16&amp;" – "&amp;C16,'Trasy-km'!$C:$C,0))</f>
        <v>13.6</v>
      </c>
      <c r="F16" s="10">
        <f>INDEX('Trasy-km'!$E:$E,MATCH(B16&amp;" – "&amp;C16,'Trasy-km'!$C:$C,0))</f>
        <v>0</v>
      </c>
      <c r="G16" s="10">
        <f>INDEX('Trasy-km'!$F:$F,MATCH(B16&amp;" – "&amp;C16,'Trasy-km'!$C:$C,0))</f>
        <v>0</v>
      </c>
      <c r="H16" s="10">
        <f>INDEX('Trasy-km'!$G:$G,MATCH(B16&amp;" – "&amp;C16,'Trasy-km'!$C:$C,0))</f>
        <v>0</v>
      </c>
      <c r="I16" s="6">
        <f>INDEX('Provozní dny'!$B:$B,MATCH(D16,'Provozní dny'!$A:$A,0))</f>
        <v>115</v>
      </c>
      <c r="J16" s="10">
        <f t="shared" si="3"/>
        <v>1564</v>
      </c>
      <c r="K16" s="10">
        <f t="shared" si="4"/>
        <v>0</v>
      </c>
      <c r="L16" s="10">
        <f t="shared" si="1"/>
        <v>0</v>
      </c>
      <c r="M16" s="17">
        <f t="shared" si="2"/>
        <v>0</v>
      </c>
    </row>
    <row r="17" spans="1:13" x14ac:dyDescent="0.3">
      <c r="A17" s="16">
        <v>8769</v>
      </c>
      <c r="B17" s="6" t="s">
        <v>8</v>
      </c>
      <c r="C17" s="6" t="s">
        <v>7</v>
      </c>
      <c r="D17" s="6" t="s">
        <v>16</v>
      </c>
      <c r="E17" s="10">
        <f>INDEX('Trasy-km'!$D:$D,MATCH(B17&amp;" – "&amp;C17,'Trasy-km'!$C:$C,0))</f>
        <v>57.3</v>
      </c>
      <c r="F17" s="10">
        <f>INDEX('Trasy-km'!$E:$E,MATCH(B17&amp;" – "&amp;C17,'Trasy-km'!$C:$C,0))</f>
        <v>0</v>
      </c>
      <c r="G17" s="10">
        <f>INDEX('Trasy-km'!$F:$F,MATCH(B17&amp;" – "&amp;C17,'Trasy-km'!$C:$C,0))</f>
        <v>0</v>
      </c>
      <c r="H17" s="10">
        <f>INDEX('Trasy-km'!$G:$G,MATCH(B17&amp;" – "&amp;C17,'Trasy-km'!$C:$C,0))</f>
        <v>0</v>
      </c>
      <c r="I17" s="6">
        <f>INDEX('Provozní dny'!$B:$B,MATCH(D17,'Provozní dny'!$A:$A,0))</f>
        <v>250</v>
      </c>
      <c r="J17" s="10">
        <f t="shared" si="3"/>
        <v>14325</v>
      </c>
      <c r="K17" s="10">
        <f t="shared" si="4"/>
        <v>0</v>
      </c>
      <c r="L17" s="10">
        <f t="shared" si="1"/>
        <v>0</v>
      </c>
      <c r="M17" s="17">
        <f t="shared" si="2"/>
        <v>0</v>
      </c>
    </row>
    <row r="18" spans="1:13" x14ac:dyDescent="0.3">
      <c r="A18" s="16">
        <v>8769</v>
      </c>
      <c r="B18" s="6" t="s">
        <v>7</v>
      </c>
      <c r="C18" s="6" t="s">
        <v>6</v>
      </c>
      <c r="D18" s="6" t="s">
        <v>28</v>
      </c>
      <c r="E18" s="10">
        <f>INDEX('Trasy-km'!$D:$D,MATCH(B18&amp;" – "&amp;C18,'Trasy-km'!$C:$C,0))</f>
        <v>13.6</v>
      </c>
      <c r="F18" s="10">
        <f>INDEX('Trasy-km'!$E:$E,MATCH(B18&amp;" – "&amp;C18,'Trasy-km'!$C:$C,0))</f>
        <v>0</v>
      </c>
      <c r="G18" s="10">
        <f>INDEX('Trasy-km'!$F:$F,MATCH(B18&amp;" – "&amp;C18,'Trasy-km'!$C:$C,0))</f>
        <v>0</v>
      </c>
      <c r="H18" s="10">
        <f>INDEX('Trasy-km'!$G:$G,MATCH(B18&amp;" – "&amp;C18,'Trasy-km'!$C:$C,0))</f>
        <v>0</v>
      </c>
      <c r="I18" s="6">
        <f>INDEX('Provozní dny'!$B:$B,MATCH(D18,'Provozní dny'!$A:$A,0))</f>
        <v>365</v>
      </c>
      <c r="J18" s="10">
        <f t="shared" si="3"/>
        <v>4964</v>
      </c>
      <c r="K18" s="10">
        <f t="shared" si="4"/>
        <v>0</v>
      </c>
      <c r="L18" s="10">
        <f t="shared" si="1"/>
        <v>0</v>
      </c>
      <c r="M18" s="17">
        <f t="shared" si="2"/>
        <v>0</v>
      </c>
    </row>
    <row r="19" spans="1:13" x14ac:dyDescent="0.3">
      <c r="A19" s="16">
        <v>15961</v>
      </c>
      <c r="B19" s="6" t="s">
        <v>8</v>
      </c>
      <c r="C19" s="6" t="s">
        <v>5</v>
      </c>
      <c r="D19" s="6" t="s">
        <v>20</v>
      </c>
      <c r="E19" s="10">
        <f>INDEX('Trasy-km'!$D:$D,MATCH(B19&amp;" – "&amp;C19,'Trasy-km'!$C:$C,0))</f>
        <v>25.2</v>
      </c>
      <c r="F19" s="10">
        <f>INDEX('Trasy-km'!$E:$E,MATCH(B19&amp;" – "&amp;C19,'Trasy-km'!$C:$C,0))</f>
        <v>0</v>
      </c>
      <c r="G19" s="10">
        <f>INDEX('Trasy-km'!$F:$F,MATCH(B19&amp;" – "&amp;C19,'Trasy-km'!$C:$C,0))</f>
        <v>0</v>
      </c>
      <c r="H19" s="10">
        <f>INDEX('Trasy-km'!$G:$G,MATCH(B19&amp;" – "&amp;C19,'Trasy-km'!$C:$C,0))</f>
        <v>0</v>
      </c>
      <c r="I19" s="6">
        <f>INDEX('Provozní dny'!$B:$B,MATCH(D19,'Provozní dny'!$A:$A,0))</f>
        <v>115</v>
      </c>
      <c r="J19" s="10">
        <f t="shared" si="3"/>
        <v>2898</v>
      </c>
      <c r="K19" s="10">
        <f t="shared" si="4"/>
        <v>0</v>
      </c>
      <c r="L19" s="10">
        <f t="shared" si="1"/>
        <v>0</v>
      </c>
      <c r="M19" s="17">
        <f t="shared" si="2"/>
        <v>0</v>
      </c>
    </row>
    <row r="20" spans="1:13" x14ac:dyDescent="0.3">
      <c r="A20" s="16">
        <v>8771</v>
      </c>
      <c r="B20" s="6" t="s">
        <v>8</v>
      </c>
      <c r="C20" s="6" t="s">
        <v>5</v>
      </c>
      <c r="D20" s="6" t="s">
        <v>28</v>
      </c>
      <c r="E20" s="10">
        <f>INDEX('Trasy-km'!$D:$D,MATCH(B20&amp;" – "&amp;C20,'Trasy-km'!$C:$C,0))</f>
        <v>25.2</v>
      </c>
      <c r="F20" s="10">
        <f>INDEX('Trasy-km'!$E:$E,MATCH(B20&amp;" – "&amp;C20,'Trasy-km'!$C:$C,0))</f>
        <v>0</v>
      </c>
      <c r="G20" s="10">
        <f>INDEX('Trasy-km'!$F:$F,MATCH(B20&amp;" – "&amp;C20,'Trasy-km'!$C:$C,0))</f>
        <v>0</v>
      </c>
      <c r="H20" s="10">
        <f>INDEX('Trasy-km'!$G:$G,MATCH(B20&amp;" – "&amp;C20,'Trasy-km'!$C:$C,0))</f>
        <v>0</v>
      </c>
      <c r="I20" s="6">
        <f>INDEX('Provozní dny'!$B:$B,MATCH(D20,'Provozní dny'!$A:$A,0))</f>
        <v>365</v>
      </c>
      <c r="J20" s="10">
        <f t="shared" si="3"/>
        <v>9198</v>
      </c>
      <c r="K20" s="10">
        <f t="shared" si="4"/>
        <v>0</v>
      </c>
      <c r="L20" s="10">
        <f t="shared" si="1"/>
        <v>0</v>
      </c>
      <c r="M20" s="17">
        <f t="shared" si="2"/>
        <v>0</v>
      </c>
    </row>
    <row r="21" spans="1:13" x14ac:dyDescent="0.3">
      <c r="A21" s="16">
        <v>8771</v>
      </c>
      <c r="B21" s="6" t="s">
        <v>5</v>
      </c>
      <c r="C21" s="6" t="s">
        <v>6</v>
      </c>
      <c r="D21" s="6" t="s">
        <v>16</v>
      </c>
      <c r="E21" s="10">
        <f>INDEX('Trasy-km'!$D:$D,MATCH(B21&amp;" – "&amp;C21,'Trasy-km'!$C:$C,0))</f>
        <v>45.7</v>
      </c>
      <c r="F21" s="10">
        <f>INDEX('Trasy-km'!$E:$E,MATCH(B21&amp;" – "&amp;C21,'Trasy-km'!$C:$C,0))</f>
        <v>0</v>
      </c>
      <c r="G21" s="10">
        <f>INDEX('Trasy-km'!$F:$F,MATCH(B21&amp;" – "&amp;C21,'Trasy-km'!$C:$C,0))</f>
        <v>0</v>
      </c>
      <c r="H21" s="10">
        <f>INDEX('Trasy-km'!$G:$G,MATCH(B21&amp;" – "&amp;C21,'Trasy-km'!$C:$C,0))</f>
        <v>0</v>
      </c>
      <c r="I21" s="6">
        <f>INDEX('Provozní dny'!$B:$B,MATCH(D21,'Provozní dny'!$A:$A,0))</f>
        <v>250</v>
      </c>
      <c r="J21" s="10">
        <f t="shared" si="3"/>
        <v>11425</v>
      </c>
      <c r="K21" s="10">
        <f t="shared" si="4"/>
        <v>0</v>
      </c>
      <c r="L21" s="10">
        <f t="shared" si="1"/>
        <v>0</v>
      </c>
      <c r="M21" s="17">
        <f t="shared" si="2"/>
        <v>0</v>
      </c>
    </row>
    <row r="22" spans="1:13" x14ac:dyDescent="0.3">
      <c r="A22" s="16">
        <v>14925</v>
      </c>
      <c r="B22" s="6" t="s">
        <v>7</v>
      </c>
      <c r="C22" s="6" t="s">
        <v>6</v>
      </c>
      <c r="D22" s="6" t="s">
        <v>20</v>
      </c>
      <c r="E22" s="10">
        <f>INDEX('Trasy-km'!$D:$D,MATCH(B22&amp;" – "&amp;C22,'Trasy-km'!$C:$C,0))</f>
        <v>13.6</v>
      </c>
      <c r="F22" s="10">
        <f>INDEX('Trasy-km'!$E:$E,MATCH(B22&amp;" – "&amp;C22,'Trasy-km'!$C:$C,0))</f>
        <v>0</v>
      </c>
      <c r="G22" s="10">
        <f>INDEX('Trasy-km'!$F:$F,MATCH(B22&amp;" – "&amp;C22,'Trasy-km'!$C:$C,0))</f>
        <v>0</v>
      </c>
      <c r="H22" s="10">
        <f>INDEX('Trasy-km'!$G:$G,MATCH(B22&amp;" – "&amp;C22,'Trasy-km'!$C:$C,0))</f>
        <v>0</v>
      </c>
      <c r="I22" s="6">
        <f>INDEX('Provozní dny'!$B:$B,MATCH(D22,'Provozní dny'!$A:$A,0))</f>
        <v>115</v>
      </c>
      <c r="J22" s="10">
        <f t="shared" si="3"/>
        <v>1564</v>
      </c>
      <c r="K22" s="10">
        <f t="shared" si="4"/>
        <v>0</v>
      </c>
      <c r="L22" s="10">
        <f t="shared" si="1"/>
        <v>0</v>
      </c>
      <c r="M22" s="17">
        <f t="shared" si="2"/>
        <v>0</v>
      </c>
    </row>
    <row r="23" spans="1:13" x14ac:dyDescent="0.3">
      <c r="A23" s="16">
        <v>15967</v>
      </c>
      <c r="B23" s="6" t="s">
        <v>8</v>
      </c>
      <c r="C23" s="6" t="s">
        <v>5</v>
      </c>
      <c r="D23" s="6" t="s">
        <v>20</v>
      </c>
      <c r="E23" s="10">
        <f>INDEX('Trasy-km'!$D:$D,MATCH(B23&amp;" – "&amp;C23,'Trasy-km'!$C:$C,0))</f>
        <v>25.2</v>
      </c>
      <c r="F23" s="10">
        <f>INDEX('Trasy-km'!$E:$E,MATCH(B23&amp;" – "&amp;C23,'Trasy-km'!$C:$C,0))</f>
        <v>0</v>
      </c>
      <c r="G23" s="10">
        <f>INDEX('Trasy-km'!$F:$F,MATCH(B23&amp;" – "&amp;C23,'Trasy-km'!$C:$C,0))</f>
        <v>0</v>
      </c>
      <c r="H23" s="10">
        <f>INDEX('Trasy-km'!$G:$G,MATCH(B23&amp;" – "&amp;C23,'Trasy-km'!$C:$C,0))</f>
        <v>0</v>
      </c>
      <c r="I23" s="6">
        <f>INDEX('Provozní dny'!$B:$B,MATCH(D23,'Provozní dny'!$A:$A,0))</f>
        <v>115</v>
      </c>
      <c r="J23" s="10">
        <f t="shared" si="3"/>
        <v>2898</v>
      </c>
      <c r="K23" s="10">
        <f t="shared" si="4"/>
        <v>0</v>
      </c>
      <c r="L23" s="10">
        <f t="shared" si="1"/>
        <v>0</v>
      </c>
      <c r="M23" s="17">
        <f t="shared" si="2"/>
        <v>0</v>
      </c>
    </row>
    <row r="24" spans="1:13" x14ac:dyDescent="0.3">
      <c r="A24" s="16">
        <v>15969</v>
      </c>
      <c r="B24" s="6" t="s">
        <v>8</v>
      </c>
      <c r="C24" s="6" t="s">
        <v>5</v>
      </c>
      <c r="D24" s="6" t="s">
        <v>16</v>
      </c>
      <c r="E24" s="10">
        <f>INDEX('Trasy-km'!$D:$D,MATCH(B24&amp;" – "&amp;C24,'Trasy-km'!$C:$C,0))</f>
        <v>25.2</v>
      </c>
      <c r="F24" s="10">
        <f>INDEX('Trasy-km'!$E:$E,MATCH(B24&amp;" – "&amp;C24,'Trasy-km'!$C:$C,0))</f>
        <v>0</v>
      </c>
      <c r="G24" s="10">
        <f>INDEX('Trasy-km'!$F:$F,MATCH(B24&amp;" – "&amp;C24,'Trasy-km'!$C:$C,0))</f>
        <v>0</v>
      </c>
      <c r="H24" s="10">
        <f>INDEX('Trasy-km'!$G:$G,MATCH(B24&amp;" – "&amp;C24,'Trasy-km'!$C:$C,0))</f>
        <v>0</v>
      </c>
      <c r="I24" s="6">
        <f>INDEX('Provozní dny'!$B:$B,MATCH(D24,'Provozní dny'!$A:$A,0))</f>
        <v>250</v>
      </c>
      <c r="J24" s="10">
        <f t="shared" si="3"/>
        <v>6300</v>
      </c>
      <c r="K24" s="10">
        <f t="shared" si="4"/>
        <v>0</v>
      </c>
      <c r="L24" s="10">
        <f t="shared" si="1"/>
        <v>0</v>
      </c>
      <c r="M24" s="17">
        <f t="shared" si="2"/>
        <v>0</v>
      </c>
    </row>
    <row r="25" spans="1:13" x14ac:dyDescent="0.3">
      <c r="A25" s="16">
        <v>14917</v>
      </c>
      <c r="B25" s="6" t="s">
        <v>7</v>
      </c>
      <c r="C25" s="6" t="s">
        <v>6</v>
      </c>
      <c r="D25" s="6" t="s">
        <v>28</v>
      </c>
      <c r="E25" s="10">
        <f>INDEX('Trasy-km'!$D:$D,MATCH(B25&amp;" – "&amp;C25,'Trasy-km'!$C:$C,0))</f>
        <v>13.6</v>
      </c>
      <c r="F25" s="10">
        <f>INDEX('Trasy-km'!$E:$E,MATCH(B25&amp;" – "&amp;C25,'Trasy-km'!$C:$C,0))</f>
        <v>0</v>
      </c>
      <c r="G25" s="10">
        <f>INDEX('Trasy-km'!$F:$F,MATCH(B25&amp;" – "&amp;C25,'Trasy-km'!$C:$C,0))</f>
        <v>0</v>
      </c>
      <c r="H25" s="10">
        <f>INDEX('Trasy-km'!$G:$G,MATCH(B25&amp;" – "&amp;C25,'Trasy-km'!$C:$C,0))</f>
        <v>0</v>
      </c>
      <c r="I25" s="6">
        <f>INDEX('Provozní dny'!$B:$B,MATCH(D25,'Provozní dny'!$A:$A,0))</f>
        <v>365</v>
      </c>
      <c r="J25" s="10">
        <f t="shared" si="3"/>
        <v>4964</v>
      </c>
      <c r="K25" s="10">
        <f t="shared" si="4"/>
        <v>0</v>
      </c>
      <c r="L25" s="10">
        <f t="shared" si="1"/>
        <v>0</v>
      </c>
      <c r="M25" s="17">
        <f t="shared" si="2"/>
        <v>0</v>
      </c>
    </row>
    <row r="26" spans="1:13" x14ac:dyDescent="0.3">
      <c r="A26" s="16">
        <v>15971</v>
      </c>
      <c r="B26" s="6" t="s">
        <v>8</v>
      </c>
      <c r="C26" s="6" t="s">
        <v>5</v>
      </c>
      <c r="D26" s="6" t="s">
        <v>28</v>
      </c>
      <c r="E26" s="10">
        <f>INDEX('Trasy-km'!$D:$D,MATCH(B26&amp;" – "&amp;C26,'Trasy-km'!$C:$C,0))</f>
        <v>25.2</v>
      </c>
      <c r="F26" s="10">
        <f>INDEX('Trasy-km'!$E:$E,MATCH(B26&amp;" – "&amp;C26,'Trasy-km'!$C:$C,0))</f>
        <v>0</v>
      </c>
      <c r="G26" s="10">
        <f>INDEX('Trasy-km'!$F:$F,MATCH(B26&amp;" – "&amp;C26,'Trasy-km'!$C:$C,0))</f>
        <v>0</v>
      </c>
      <c r="H26" s="10">
        <f>INDEX('Trasy-km'!$G:$G,MATCH(B26&amp;" – "&amp;C26,'Trasy-km'!$C:$C,0))</f>
        <v>0</v>
      </c>
      <c r="I26" s="6">
        <f>INDEX('Provozní dny'!$B:$B,MATCH(D26,'Provozní dny'!$A:$A,0))</f>
        <v>365</v>
      </c>
      <c r="J26" s="10">
        <f t="shared" si="3"/>
        <v>9198</v>
      </c>
      <c r="K26" s="10">
        <f t="shared" si="4"/>
        <v>0</v>
      </c>
      <c r="L26" s="10">
        <f t="shared" si="1"/>
        <v>0</v>
      </c>
      <c r="M26" s="17">
        <f t="shared" si="2"/>
        <v>0</v>
      </c>
    </row>
    <row r="27" spans="1:13" x14ac:dyDescent="0.3">
      <c r="A27" s="16">
        <v>14927</v>
      </c>
      <c r="B27" s="6" t="s">
        <v>7</v>
      </c>
      <c r="C27" s="6" t="s">
        <v>6</v>
      </c>
      <c r="D27" s="6" t="s">
        <v>20</v>
      </c>
      <c r="E27" s="10">
        <f>INDEX('Trasy-km'!$D:$D,MATCH(B27&amp;" – "&amp;C27,'Trasy-km'!$C:$C,0))</f>
        <v>13.6</v>
      </c>
      <c r="F27" s="10">
        <f>INDEX('Trasy-km'!$E:$E,MATCH(B27&amp;" – "&amp;C27,'Trasy-km'!$C:$C,0))</f>
        <v>0</v>
      </c>
      <c r="G27" s="10">
        <f>INDEX('Trasy-km'!$F:$F,MATCH(B27&amp;" – "&amp;C27,'Trasy-km'!$C:$C,0))</f>
        <v>0</v>
      </c>
      <c r="H27" s="10">
        <f>INDEX('Trasy-km'!$G:$G,MATCH(B27&amp;" – "&amp;C27,'Trasy-km'!$C:$C,0))</f>
        <v>0</v>
      </c>
      <c r="I27" s="6">
        <f>INDEX('Provozní dny'!$B:$B,MATCH(D27,'Provozní dny'!$A:$A,0))</f>
        <v>115</v>
      </c>
      <c r="J27" s="10">
        <f t="shared" si="3"/>
        <v>1564</v>
      </c>
      <c r="K27" s="10">
        <f t="shared" si="4"/>
        <v>0</v>
      </c>
      <c r="L27" s="10">
        <f t="shared" si="1"/>
        <v>0</v>
      </c>
      <c r="M27" s="17">
        <f t="shared" si="2"/>
        <v>0</v>
      </c>
    </row>
    <row r="28" spans="1:13" x14ac:dyDescent="0.3">
      <c r="A28" s="16">
        <v>8781</v>
      </c>
      <c r="B28" s="6" t="s">
        <v>5</v>
      </c>
      <c r="C28" s="6" t="s">
        <v>6</v>
      </c>
      <c r="D28" s="6" t="s">
        <v>20</v>
      </c>
      <c r="E28" s="10">
        <f>INDEX('Trasy-km'!$D:$D,MATCH(B28&amp;" – "&amp;C28,'Trasy-km'!$C:$C,0))</f>
        <v>45.7</v>
      </c>
      <c r="F28" s="10">
        <f>INDEX('Trasy-km'!$E:$E,MATCH(B28&amp;" – "&amp;C28,'Trasy-km'!$C:$C,0))</f>
        <v>0</v>
      </c>
      <c r="G28" s="10">
        <f>INDEX('Trasy-km'!$F:$F,MATCH(B28&amp;" – "&amp;C28,'Trasy-km'!$C:$C,0))</f>
        <v>0</v>
      </c>
      <c r="H28" s="10">
        <f>INDEX('Trasy-km'!$G:$G,MATCH(B28&amp;" – "&amp;C28,'Trasy-km'!$C:$C,0))</f>
        <v>0</v>
      </c>
      <c r="I28" s="6">
        <f>INDEX('Provozní dny'!$B:$B,MATCH(D28,'Provozní dny'!$A:$A,0))</f>
        <v>115</v>
      </c>
      <c r="J28" s="10">
        <f t="shared" si="3"/>
        <v>5255.5</v>
      </c>
      <c r="K28" s="10">
        <f t="shared" si="4"/>
        <v>0</v>
      </c>
      <c r="L28" s="10">
        <f t="shared" si="1"/>
        <v>0</v>
      </c>
      <c r="M28" s="17">
        <f t="shared" si="2"/>
        <v>0</v>
      </c>
    </row>
    <row r="29" spans="1:13" x14ac:dyDescent="0.3">
      <c r="A29" s="16">
        <v>15973</v>
      </c>
      <c r="B29" s="6" t="s">
        <v>8</v>
      </c>
      <c r="C29" s="6" t="s">
        <v>5</v>
      </c>
      <c r="D29" s="6" t="s">
        <v>16</v>
      </c>
      <c r="E29" s="10">
        <f>INDEX('Trasy-km'!$D:$D,MATCH(B29&amp;" – "&amp;C29,'Trasy-km'!$C:$C,0))</f>
        <v>25.2</v>
      </c>
      <c r="F29" s="10">
        <f>INDEX('Trasy-km'!$E:$E,MATCH(B29&amp;" – "&amp;C29,'Trasy-km'!$C:$C,0))</f>
        <v>0</v>
      </c>
      <c r="G29" s="10">
        <f>INDEX('Trasy-km'!$F:$F,MATCH(B29&amp;" – "&amp;C29,'Trasy-km'!$C:$C,0))</f>
        <v>0</v>
      </c>
      <c r="H29" s="10">
        <f>INDEX('Trasy-km'!$G:$G,MATCH(B29&amp;" – "&amp;C29,'Trasy-km'!$C:$C,0))</f>
        <v>0</v>
      </c>
      <c r="I29" s="6">
        <f>INDEX('Provozní dny'!$B:$B,MATCH(D29,'Provozní dny'!$A:$A,0))</f>
        <v>250</v>
      </c>
      <c r="J29" s="10">
        <f t="shared" si="3"/>
        <v>6300</v>
      </c>
      <c r="K29" s="10">
        <f t="shared" si="4"/>
        <v>0</v>
      </c>
      <c r="L29" s="10">
        <f t="shared" si="1"/>
        <v>0</v>
      </c>
      <c r="M29" s="17">
        <f t="shared" si="2"/>
        <v>0</v>
      </c>
    </row>
    <row r="30" spans="1:13" x14ac:dyDescent="0.3">
      <c r="A30" s="16">
        <v>8780</v>
      </c>
      <c r="B30" s="6" t="s">
        <v>7</v>
      </c>
      <c r="C30" s="6" t="s">
        <v>5</v>
      </c>
      <c r="D30" s="6" t="s">
        <v>24</v>
      </c>
      <c r="E30" s="10">
        <f>INDEX('Trasy-km'!$D:$D,MATCH(B30&amp;" – "&amp;C30,'Trasy-km'!$C:$C,0))</f>
        <v>32.1</v>
      </c>
      <c r="F30" s="10">
        <f>INDEX('Trasy-km'!$E:$E,MATCH(B30&amp;" – "&amp;C30,'Trasy-km'!$C:$C,0))</f>
        <v>0</v>
      </c>
      <c r="G30" s="10">
        <f>INDEX('Trasy-km'!$F:$F,MATCH(B30&amp;" – "&amp;C30,'Trasy-km'!$C:$C,0))</f>
        <v>0</v>
      </c>
      <c r="H30" s="10">
        <f>INDEX('Trasy-km'!$G:$G,MATCH(B30&amp;" – "&amp;C30,'Trasy-km'!$C:$C,0))</f>
        <v>0</v>
      </c>
      <c r="I30" s="6">
        <f>INDEX('Provozní dny'!$B:$B,MATCH(D30,'Provozní dny'!$A:$A,0))</f>
        <v>60</v>
      </c>
      <c r="J30" s="10">
        <f t="shared" si="3"/>
        <v>1926</v>
      </c>
      <c r="K30" s="10">
        <f t="shared" si="4"/>
        <v>0</v>
      </c>
      <c r="L30" s="10">
        <f t="shared" si="1"/>
        <v>0</v>
      </c>
      <c r="M30" s="17">
        <f t="shared" si="2"/>
        <v>0</v>
      </c>
    </row>
    <row r="31" spans="1:13" x14ac:dyDescent="0.3">
      <c r="A31" s="16">
        <v>8760</v>
      </c>
      <c r="B31" s="6" t="s">
        <v>6</v>
      </c>
      <c r="C31" s="6" t="s">
        <v>8</v>
      </c>
      <c r="D31" s="6" t="s">
        <v>9</v>
      </c>
      <c r="E31" s="10">
        <f>INDEX('Trasy-km'!$D:$D,MATCH(B31&amp;" – "&amp;C31,'Trasy-km'!$C:$C,0))</f>
        <v>70.900000000000006</v>
      </c>
      <c r="F31" s="10">
        <f>INDEX('Trasy-km'!$E:$E,MATCH(B31&amp;" – "&amp;C31,'Trasy-km'!$C:$C,0))</f>
        <v>0</v>
      </c>
      <c r="G31" s="10">
        <f>INDEX('Trasy-km'!$F:$F,MATCH(B31&amp;" – "&amp;C31,'Trasy-km'!$C:$C,0))</f>
        <v>0</v>
      </c>
      <c r="H31" s="10">
        <f>INDEX('Trasy-km'!$G:$G,MATCH(B31&amp;" – "&amp;C31,'Trasy-km'!$C:$C,0))</f>
        <v>0</v>
      </c>
      <c r="I31" s="6">
        <f>INDEX('Provozní dny'!$B:$B,MATCH(D31,'Provozní dny'!$A:$A,0))</f>
        <v>305</v>
      </c>
      <c r="J31" s="10">
        <f t="shared" si="3"/>
        <v>21624.5</v>
      </c>
      <c r="K31" s="10">
        <f t="shared" si="4"/>
        <v>0</v>
      </c>
      <c r="L31" s="10">
        <f t="shared" si="1"/>
        <v>0</v>
      </c>
      <c r="M31" s="17">
        <f t="shared" si="2"/>
        <v>0</v>
      </c>
    </row>
    <row r="32" spans="1:13" x14ac:dyDescent="0.3">
      <c r="A32" s="16">
        <v>8782</v>
      </c>
      <c r="B32" s="6" t="s">
        <v>6</v>
      </c>
      <c r="C32" s="6" t="s">
        <v>5</v>
      </c>
      <c r="D32" s="6" t="s">
        <v>23</v>
      </c>
      <c r="E32" s="10">
        <f>INDEX('Trasy-km'!$D:$D,MATCH(B32&amp;" – "&amp;C32,'Trasy-km'!$C:$C,0))</f>
        <v>45.7</v>
      </c>
      <c r="F32" s="10">
        <f>INDEX('Trasy-km'!$E:$E,MATCH(B32&amp;" – "&amp;C32,'Trasy-km'!$C:$C,0))</f>
        <v>0</v>
      </c>
      <c r="G32" s="10">
        <f>INDEX('Trasy-km'!$F:$F,MATCH(B32&amp;" – "&amp;C32,'Trasy-km'!$C:$C,0))</f>
        <v>0</v>
      </c>
      <c r="H32" s="10">
        <f>INDEX('Trasy-km'!$G:$G,MATCH(B32&amp;" – "&amp;C32,'Trasy-km'!$C:$C,0))</f>
        <v>0</v>
      </c>
      <c r="I32" s="6">
        <f>INDEX('Provozní dny'!$B:$B,MATCH(D32,'Provozní dny'!$A:$A,0))</f>
        <v>60</v>
      </c>
      <c r="J32" s="10">
        <f t="shared" si="3"/>
        <v>2742</v>
      </c>
      <c r="K32" s="10">
        <f t="shared" si="4"/>
        <v>0</v>
      </c>
      <c r="L32" s="10">
        <f t="shared" si="1"/>
        <v>0</v>
      </c>
      <c r="M32" s="17">
        <f t="shared" si="2"/>
        <v>0</v>
      </c>
    </row>
    <row r="33" spans="1:13" x14ac:dyDescent="0.3">
      <c r="A33" s="16">
        <v>15954</v>
      </c>
      <c r="B33" s="6" t="s">
        <v>5</v>
      </c>
      <c r="C33" s="6" t="s">
        <v>8</v>
      </c>
      <c r="D33" s="6" t="s">
        <v>20</v>
      </c>
      <c r="E33" s="10">
        <f>INDEX('Trasy-km'!$D:$D,MATCH(B33&amp;" – "&amp;C33,'Trasy-km'!$C:$C,0))</f>
        <v>25.2</v>
      </c>
      <c r="F33" s="10">
        <f>INDEX('Trasy-km'!$E:$E,MATCH(B33&amp;" – "&amp;C33,'Trasy-km'!$C:$C,0))</f>
        <v>0</v>
      </c>
      <c r="G33" s="10">
        <f>INDEX('Trasy-km'!$F:$F,MATCH(B33&amp;" – "&amp;C33,'Trasy-km'!$C:$C,0))</f>
        <v>0</v>
      </c>
      <c r="H33" s="10">
        <f>INDEX('Trasy-km'!$G:$G,MATCH(B33&amp;" – "&amp;C33,'Trasy-km'!$C:$C,0))</f>
        <v>0</v>
      </c>
      <c r="I33" s="6">
        <f>INDEX('Provozní dny'!$B:$B,MATCH(D33,'Provozní dny'!$A:$A,0))</f>
        <v>115</v>
      </c>
      <c r="J33" s="10">
        <f t="shared" si="3"/>
        <v>2898</v>
      </c>
      <c r="K33" s="10">
        <f t="shared" si="4"/>
        <v>0</v>
      </c>
      <c r="L33" s="10">
        <f t="shared" si="1"/>
        <v>0</v>
      </c>
      <c r="M33" s="17">
        <f t="shared" si="2"/>
        <v>0</v>
      </c>
    </row>
    <row r="34" spans="1:13" x14ac:dyDescent="0.3">
      <c r="A34" s="16">
        <v>8762</v>
      </c>
      <c r="B34" s="6" t="s">
        <v>6</v>
      </c>
      <c r="C34" s="6" t="s">
        <v>7</v>
      </c>
      <c r="D34" s="6" t="s">
        <v>28</v>
      </c>
      <c r="E34" s="10">
        <f>INDEX('Trasy-km'!$D:$D,MATCH(B34&amp;" – "&amp;C34,'Trasy-km'!$C:$C,0))</f>
        <v>13.6</v>
      </c>
      <c r="F34" s="10">
        <f>INDEX('Trasy-km'!$E:$E,MATCH(B34&amp;" – "&amp;C34,'Trasy-km'!$C:$C,0))</f>
        <v>0</v>
      </c>
      <c r="G34" s="10">
        <f>INDEX('Trasy-km'!$F:$F,MATCH(B34&amp;" – "&amp;C34,'Trasy-km'!$C:$C,0))</f>
        <v>0</v>
      </c>
      <c r="H34" s="10">
        <f>INDEX('Trasy-km'!$G:$G,MATCH(B34&amp;" – "&amp;C34,'Trasy-km'!$C:$C,0))</f>
        <v>0</v>
      </c>
      <c r="I34" s="6">
        <f>INDEX('Provozní dny'!$B:$B,MATCH(D34,'Provozní dny'!$A:$A,0))</f>
        <v>365</v>
      </c>
      <c r="J34" s="10">
        <f t="shared" si="3"/>
        <v>4964</v>
      </c>
      <c r="K34" s="10">
        <f t="shared" si="4"/>
        <v>0</v>
      </c>
      <c r="L34" s="10">
        <f t="shared" si="1"/>
        <v>0</v>
      </c>
      <c r="M34" s="17">
        <f t="shared" si="2"/>
        <v>0</v>
      </c>
    </row>
    <row r="35" spans="1:13" x14ac:dyDescent="0.3">
      <c r="A35" s="16">
        <v>8762</v>
      </c>
      <c r="B35" s="6" t="s">
        <v>7</v>
      </c>
      <c r="C35" s="6" t="s">
        <v>8</v>
      </c>
      <c r="D35" s="6" t="s">
        <v>16</v>
      </c>
      <c r="E35" s="10">
        <f>INDEX('Trasy-km'!$D:$D,MATCH(B35&amp;" – "&amp;C35,'Trasy-km'!$C:$C,0))</f>
        <v>57.3</v>
      </c>
      <c r="F35" s="10">
        <f>INDEX('Trasy-km'!$E:$E,MATCH(B35&amp;" – "&amp;C35,'Trasy-km'!$C:$C,0))</f>
        <v>0</v>
      </c>
      <c r="G35" s="10">
        <f>INDEX('Trasy-km'!$F:$F,MATCH(B35&amp;" – "&amp;C35,'Trasy-km'!$C:$C,0))</f>
        <v>0</v>
      </c>
      <c r="H35" s="10">
        <f>INDEX('Trasy-km'!$G:$G,MATCH(B35&amp;" – "&amp;C35,'Trasy-km'!$C:$C,0))</f>
        <v>0</v>
      </c>
      <c r="I35" s="6">
        <f>INDEX('Provozní dny'!$B:$B,MATCH(D35,'Provozní dny'!$A:$A,0))</f>
        <v>250</v>
      </c>
      <c r="J35" s="10">
        <f t="shared" ref="J35:J55" si="5">E35*$I35</f>
        <v>14325</v>
      </c>
      <c r="K35" s="10">
        <f t="shared" ref="K35:K55" si="6">F35*$I35</f>
        <v>0</v>
      </c>
      <c r="L35" s="10">
        <f t="shared" ref="L35:L55" si="7">G35*$I35</f>
        <v>0</v>
      </c>
      <c r="M35" s="17">
        <f t="shared" ref="M35:M55" si="8">H35*$I35</f>
        <v>0</v>
      </c>
    </row>
    <row r="36" spans="1:13" x14ac:dyDescent="0.3">
      <c r="A36" s="16">
        <v>14910</v>
      </c>
      <c r="B36" s="6" t="s">
        <v>6</v>
      </c>
      <c r="C36" s="6" t="s">
        <v>7</v>
      </c>
      <c r="D36" s="6" t="s">
        <v>28</v>
      </c>
      <c r="E36" s="10">
        <f>INDEX('Trasy-km'!$D:$D,MATCH(B36&amp;" – "&amp;C36,'Trasy-km'!$C:$C,0))</f>
        <v>13.6</v>
      </c>
      <c r="F36" s="10">
        <f>INDEX('Trasy-km'!$E:$E,MATCH(B36&amp;" – "&amp;C36,'Trasy-km'!$C:$C,0))</f>
        <v>0</v>
      </c>
      <c r="G36" s="10">
        <f>INDEX('Trasy-km'!$F:$F,MATCH(B36&amp;" – "&amp;C36,'Trasy-km'!$C:$C,0))</f>
        <v>0</v>
      </c>
      <c r="H36" s="10">
        <f>INDEX('Trasy-km'!$G:$G,MATCH(B36&amp;" – "&amp;C36,'Trasy-km'!$C:$C,0))</f>
        <v>0</v>
      </c>
      <c r="I36" s="6">
        <f>INDEX('Provozní dny'!$B:$B,MATCH(D36,'Provozní dny'!$A:$A,0))</f>
        <v>365</v>
      </c>
      <c r="J36" s="10">
        <f t="shared" si="5"/>
        <v>4964</v>
      </c>
      <c r="K36" s="10">
        <f t="shared" si="6"/>
        <v>0</v>
      </c>
      <c r="L36" s="10">
        <f t="shared" si="7"/>
        <v>0</v>
      </c>
      <c r="M36" s="17">
        <f t="shared" si="8"/>
        <v>0</v>
      </c>
    </row>
    <row r="37" spans="1:13" x14ac:dyDescent="0.3">
      <c r="A37" s="16">
        <v>15956</v>
      </c>
      <c r="B37" s="6" t="s">
        <v>5</v>
      </c>
      <c r="C37" s="6" t="s">
        <v>8</v>
      </c>
      <c r="D37" s="6" t="s">
        <v>28</v>
      </c>
      <c r="E37" s="10">
        <f>INDEX('Trasy-km'!$D:$D,MATCH(B37&amp;" – "&amp;C37,'Trasy-km'!$C:$C,0))</f>
        <v>25.2</v>
      </c>
      <c r="F37" s="10">
        <f>INDEX('Trasy-km'!$E:$E,MATCH(B37&amp;" – "&amp;C37,'Trasy-km'!$C:$C,0))</f>
        <v>0</v>
      </c>
      <c r="G37" s="10">
        <f>INDEX('Trasy-km'!$F:$F,MATCH(B37&amp;" – "&amp;C37,'Trasy-km'!$C:$C,0))</f>
        <v>0</v>
      </c>
      <c r="H37" s="10">
        <f>INDEX('Trasy-km'!$G:$G,MATCH(B37&amp;" – "&amp;C37,'Trasy-km'!$C:$C,0))</f>
        <v>0</v>
      </c>
      <c r="I37" s="6">
        <f>INDEX('Provozní dny'!$B:$B,MATCH(D37,'Provozní dny'!$A:$A,0))</f>
        <v>365</v>
      </c>
      <c r="J37" s="10">
        <f t="shared" si="5"/>
        <v>9198</v>
      </c>
      <c r="K37" s="10">
        <f t="shared" si="6"/>
        <v>0</v>
      </c>
      <c r="L37" s="10">
        <f t="shared" si="7"/>
        <v>0</v>
      </c>
      <c r="M37" s="17">
        <f t="shared" si="8"/>
        <v>0</v>
      </c>
    </row>
    <row r="38" spans="1:13" x14ac:dyDescent="0.3">
      <c r="A38" s="16">
        <v>14912</v>
      </c>
      <c r="B38" s="6" t="s">
        <v>6</v>
      </c>
      <c r="C38" s="6" t="s">
        <v>7</v>
      </c>
      <c r="D38" s="6" t="s">
        <v>28</v>
      </c>
      <c r="E38" s="10">
        <f>INDEX('Trasy-km'!$D:$D,MATCH(B38&amp;" – "&amp;C38,'Trasy-km'!$C:$C,0))</f>
        <v>13.6</v>
      </c>
      <c r="F38" s="10">
        <f>INDEX('Trasy-km'!$E:$E,MATCH(B38&amp;" – "&amp;C38,'Trasy-km'!$C:$C,0))</f>
        <v>0</v>
      </c>
      <c r="G38" s="10">
        <f>INDEX('Trasy-km'!$F:$F,MATCH(B38&amp;" – "&amp;C38,'Trasy-km'!$C:$C,0))</f>
        <v>0</v>
      </c>
      <c r="H38" s="10">
        <f>INDEX('Trasy-km'!$G:$G,MATCH(B38&amp;" – "&amp;C38,'Trasy-km'!$C:$C,0))</f>
        <v>0</v>
      </c>
      <c r="I38" s="6">
        <f>INDEX('Provozní dny'!$B:$B,MATCH(D38,'Provozní dny'!$A:$A,0))</f>
        <v>365</v>
      </c>
      <c r="J38" s="10">
        <f t="shared" si="5"/>
        <v>4964</v>
      </c>
      <c r="K38" s="10">
        <f t="shared" si="6"/>
        <v>0</v>
      </c>
      <c r="L38" s="10">
        <f t="shared" si="7"/>
        <v>0</v>
      </c>
      <c r="M38" s="17">
        <f t="shared" si="8"/>
        <v>0</v>
      </c>
    </row>
    <row r="39" spans="1:13" x14ac:dyDescent="0.3">
      <c r="A39" s="16">
        <v>15958</v>
      </c>
      <c r="B39" s="6" t="s">
        <v>5</v>
      </c>
      <c r="C39" s="6" t="s">
        <v>8</v>
      </c>
      <c r="D39" s="6" t="s">
        <v>28</v>
      </c>
      <c r="E39" s="10">
        <f>INDEX('Trasy-km'!$D:$D,MATCH(B39&amp;" – "&amp;C39,'Trasy-km'!$C:$C,0))</f>
        <v>25.2</v>
      </c>
      <c r="F39" s="10">
        <f>INDEX('Trasy-km'!$E:$E,MATCH(B39&amp;" – "&amp;C39,'Trasy-km'!$C:$C,0))</f>
        <v>0</v>
      </c>
      <c r="G39" s="10">
        <f>INDEX('Trasy-km'!$F:$F,MATCH(B39&amp;" – "&amp;C39,'Trasy-km'!$C:$C,0))</f>
        <v>0</v>
      </c>
      <c r="H39" s="10">
        <f>INDEX('Trasy-km'!$G:$G,MATCH(B39&amp;" – "&amp;C39,'Trasy-km'!$C:$C,0))</f>
        <v>0</v>
      </c>
      <c r="I39" s="6">
        <f>INDEX('Provozní dny'!$B:$B,MATCH(D39,'Provozní dny'!$A:$A,0))</f>
        <v>365</v>
      </c>
      <c r="J39" s="10">
        <f t="shared" si="5"/>
        <v>9198</v>
      </c>
      <c r="K39" s="10">
        <f t="shared" si="6"/>
        <v>0</v>
      </c>
      <c r="L39" s="10">
        <f t="shared" si="7"/>
        <v>0</v>
      </c>
      <c r="M39" s="17">
        <f t="shared" si="8"/>
        <v>0</v>
      </c>
    </row>
    <row r="40" spans="1:13" x14ac:dyDescent="0.3">
      <c r="A40" s="16">
        <v>8764</v>
      </c>
      <c r="B40" s="6" t="s">
        <v>6</v>
      </c>
      <c r="C40" s="6" t="s">
        <v>8</v>
      </c>
      <c r="D40" s="6" t="s">
        <v>16</v>
      </c>
      <c r="E40" s="10">
        <f>INDEX('Trasy-km'!$D:$D,MATCH(B40&amp;" – "&amp;C40,'Trasy-km'!$C:$C,0))</f>
        <v>70.900000000000006</v>
      </c>
      <c r="F40" s="10">
        <f>INDEX('Trasy-km'!$E:$E,MATCH(B40&amp;" – "&amp;C40,'Trasy-km'!$C:$C,0))</f>
        <v>0</v>
      </c>
      <c r="G40" s="10">
        <f>INDEX('Trasy-km'!$F:$F,MATCH(B40&amp;" – "&amp;C40,'Trasy-km'!$C:$C,0))</f>
        <v>0</v>
      </c>
      <c r="H40" s="10">
        <f>INDEX('Trasy-km'!$G:$G,MATCH(B40&amp;" – "&amp;C40,'Trasy-km'!$C:$C,0))</f>
        <v>0</v>
      </c>
      <c r="I40" s="6">
        <f>INDEX('Provozní dny'!$B:$B,MATCH(D40,'Provozní dny'!$A:$A,0))</f>
        <v>250</v>
      </c>
      <c r="J40" s="10">
        <f t="shared" si="5"/>
        <v>17725</v>
      </c>
      <c r="K40" s="10">
        <f t="shared" si="6"/>
        <v>0</v>
      </c>
      <c r="L40" s="10">
        <f t="shared" si="7"/>
        <v>0</v>
      </c>
      <c r="M40" s="17">
        <f t="shared" si="8"/>
        <v>0</v>
      </c>
    </row>
    <row r="41" spans="1:13" x14ac:dyDescent="0.3">
      <c r="A41" s="16">
        <v>14914</v>
      </c>
      <c r="B41" s="6" t="s">
        <v>6</v>
      </c>
      <c r="C41" s="6" t="s">
        <v>7</v>
      </c>
      <c r="D41" s="6" t="s">
        <v>20</v>
      </c>
      <c r="E41" s="10">
        <f>INDEX('Trasy-km'!$D:$D,MATCH(B41&amp;" – "&amp;C41,'Trasy-km'!$C:$C,0))</f>
        <v>13.6</v>
      </c>
      <c r="F41" s="10">
        <f>INDEX('Trasy-km'!$E:$E,MATCH(B41&amp;" – "&amp;C41,'Trasy-km'!$C:$C,0))</f>
        <v>0</v>
      </c>
      <c r="G41" s="10">
        <f>INDEX('Trasy-km'!$F:$F,MATCH(B41&amp;" – "&amp;C41,'Trasy-km'!$C:$C,0))</f>
        <v>0</v>
      </c>
      <c r="H41" s="10">
        <f>INDEX('Trasy-km'!$G:$G,MATCH(B41&amp;" – "&amp;C41,'Trasy-km'!$C:$C,0))</f>
        <v>0</v>
      </c>
      <c r="I41" s="6">
        <f>INDEX('Provozní dny'!$B:$B,MATCH(D41,'Provozní dny'!$A:$A,0))</f>
        <v>115</v>
      </c>
      <c r="J41" s="10">
        <f t="shared" si="5"/>
        <v>1564</v>
      </c>
      <c r="K41" s="10">
        <f t="shared" si="6"/>
        <v>0</v>
      </c>
      <c r="L41" s="10">
        <f t="shared" si="7"/>
        <v>0</v>
      </c>
      <c r="M41" s="17">
        <f t="shared" si="8"/>
        <v>0</v>
      </c>
    </row>
    <row r="42" spans="1:13" x14ac:dyDescent="0.3">
      <c r="A42" s="16">
        <v>15960</v>
      </c>
      <c r="B42" s="6" t="s">
        <v>5</v>
      </c>
      <c r="C42" s="6" t="s">
        <v>8</v>
      </c>
      <c r="D42" s="6" t="s">
        <v>20</v>
      </c>
      <c r="E42" s="10">
        <f>INDEX('Trasy-km'!$D:$D,MATCH(B42&amp;" – "&amp;C42,'Trasy-km'!$C:$C,0))</f>
        <v>25.2</v>
      </c>
      <c r="F42" s="10">
        <f>INDEX('Trasy-km'!$E:$E,MATCH(B42&amp;" – "&amp;C42,'Trasy-km'!$C:$C,0))</f>
        <v>0</v>
      </c>
      <c r="G42" s="10">
        <f>INDEX('Trasy-km'!$F:$F,MATCH(B42&amp;" – "&amp;C42,'Trasy-km'!$C:$C,0))</f>
        <v>0</v>
      </c>
      <c r="H42" s="10">
        <f>INDEX('Trasy-km'!$G:$G,MATCH(B42&amp;" – "&amp;C42,'Trasy-km'!$C:$C,0))</f>
        <v>0</v>
      </c>
      <c r="I42" s="6">
        <f>INDEX('Provozní dny'!$B:$B,MATCH(D42,'Provozní dny'!$A:$A,0))</f>
        <v>115</v>
      </c>
      <c r="J42" s="10">
        <f t="shared" si="5"/>
        <v>2898</v>
      </c>
      <c r="K42" s="10">
        <f t="shared" si="6"/>
        <v>0</v>
      </c>
      <c r="L42" s="10">
        <f t="shared" si="7"/>
        <v>0</v>
      </c>
      <c r="M42" s="17">
        <f t="shared" si="8"/>
        <v>0</v>
      </c>
    </row>
    <row r="43" spans="1:13" x14ac:dyDescent="0.3">
      <c r="A43" s="16">
        <v>14920</v>
      </c>
      <c r="B43" s="6" t="s">
        <v>6</v>
      </c>
      <c r="C43" s="6" t="s">
        <v>7</v>
      </c>
      <c r="D43" s="6" t="s">
        <v>20</v>
      </c>
      <c r="E43" s="10">
        <f>INDEX('Trasy-km'!$D:$D,MATCH(B43&amp;" – "&amp;C43,'Trasy-km'!$C:$C,0))</f>
        <v>13.6</v>
      </c>
      <c r="F43" s="10">
        <f>INDEX('Trasy-km'!$E:$E,MATCH(B43&amp;" – "&amp;C43,'Trasy-km'!$C:$C,0))</f>
        <v>0</v>
      </c>
      <c r="G43" s="10">
        <f>INDEX('Trasy-km'!$F:$F,MATCH(B43&amp;" – "&amp;C43,'Trasy-km'!$C:$C,0))</f>
        <v>0</v>
      </c>
      <c r="H43" s="10">
        <f>INDEX('Trasy-km'!$G:$G,MATCH(B43&amp;" – "&amp;C43,'Trasy-km'!$C:$C,0))</f>
        <v>0</v>
      </c>
      <c r="I43" s="6">
        <f>INDEX('Provozní dny'!$B:$B,MATCH(D43,'Provozní dny'!$A:$A,0))</f>
        <v>115</v>
      </c>
      <c r="J43" s="10">
        <f t="shared" si="5"/>
        <v>1564</v>
      </c>
      <c r="K43" s="10">
        <f t="shared" si="6"/>
        <v>0</v>
      </c>
      <c r="L43" s="10">
        <f t="shared" si="7"/>
        <v>0</v>
      </c>
      <c r="M43" s="17">
        <f t="shared" si="8"/>
        <v>0</v>
      </c>
    </row>
    <row r="44" spans="1:13" x14ac:dyDescent="0.3">
      <c r="A44" s="16">
        <v>8766</v>
      </c>
      <c r="B44" s="6" t="s">
        <v>6</v>
      </c>
      <c r="C44" s="6" t="s">
        <v>5</v>
      </c>
      <c r="D44" s="6" t="s">
        <v>16</v>
      </c>
      <c r="E44" s="10">
        <f>INDEX('Trasy-km'!$D:$D,MATCH(B44&amp;" – "&amp;C44,'Trasy-km'!$C:$C,0))</f>
        <v>45.7</v>
      </c>
      <c r="F44" s="10">
        <f>INDEX('Trasy-km'!$E:$E,MATCH(B44&amp;" – "&amp;C44,'Trasy-km'!$C:$C,0))</f>
        <v>0</v>
      </c>
      <c r="G44" s="10">
        <f>INDEX('Trasy-km'!$F:$F,MATCH(B44&amp;" – "&amp;C44,'Trasy-km'!$C:$C,0))</f>
        <v>0</v>
      </c>
      <c r="H44" s="10">
        <f>INDEX('Trasy-km'!$G:$G,MATCH(B44&amp;" – "&amp;C44,'Trasy-km'!$C:$C,0))</f>
        <v>0</v>
      </c>
      <c r="I44" s="6">
        <f>INDEX('Provozní dny'!$B:$B,MATCH(D44,'Provozní dny'!$A:$A,0))</f>
        <v>250</v>
      </c>
      <c r="J44" s="10">
        <f t="shared" si="5"/>
        <v>11425</v>
      </c>
      <c r="K44" s="10">
        <f t="shared" si="6"/>
        <v>0</v>
      </c>
      <c r="L44" s="10">
        <f t="shared" si="7"/>
        <v>0</v>
      </c>
      <c r="M44" s="17">
        <f t="shared" si="8"/>
        <v>0</v>
      </c>
    </row>
    <row r="45" spans="1:13" x14ac:dyDescent="0.3">
      <c r="A45" s="16">
        <v>8766</v>
      </c>
      <c r="B45" s="6" t="s">
        <v>5</v>
      </c>
      <c r="C45" s="6" t="s">
        <v>8</v>
      </c>
      <c r="D45" s="6" t="s">
        <v>28</v>
      </c>
      <c r="E45" s="10">
        <f>INDEX('Trasy-km'!$D:$D,MATCH(B45&amp;" – "&amp;C45,'Trasy-km'!$C:$C,0))</f>
        <v>25.2</v>
      </c>
      <c r="F45" s="10">
        <f>INDEX('Trasy-km'!$E:$E,MATCH(B45&amp;" – "&amp;C45,'Trasy-km'!$C:$C,0))</f>
        <v>0</v>
      </c>
      <c r="G45" s="10">
        <f>INDEX('Trasy-km'!$F:$F,MATCH(B45&amp;" – "&amp;C45,'Trasy-km'!$C:$C,0))</f>
        <v>0</v>
      </c>
      <c r="H45" s="10">
        <f>INDEX('Trasy-km'!$G:$G,MATCH(B45&amp;" – "&amp;C45,'Trasy-km'!$C:$C,0))</f>
        <v>0</v>
      </c>
      <c r="I45" s="6">
        <f>INDEX('Provozní dny'!$B:$B,MATCH(D45,'Provozní dny'!$A:$A,0))</f>
        <v>365</v>
      </c>
      <c r="J45" s="10">
        <f t="shared" si="5"/>
        <v>9198</v>
      </c>
      <c r="K45" s="10">
        <f t="shared" si="6"/>
        <v>0</v>
      </c>
      <c r="L45" s="10">
        <f t="shared" si="7"/>
        <v>0</v>
      </c>
      <c r="M45" s="17">
        <f t="shared" si="8"/>
        <v>0</v>
      </c>
    </row>
    <row r="46" spans="1:13" x14ac:dyDescent="0.3">
      <c r="A46" s="16">
        <v>15966</v>
      </c>
      <c r="B46" s="6" t="s">
        <v>5</v>
      </c>
      <c r="C46" s="6" t="s">
        <v>8</v>
      </c>
      <c r="D46" s="6" t="s">
        <v>20</v>
      </c>
      <c r="E46" s="10">
        <f>INDEX('Trasy-km'!$D:$D,MATCH(B46&amp;" – "&amp;C46,'Trasy-km'!$C:$C,0))</f>
        <v>25.2</v>
      </c>
      <c r="F46" s="10">
        <f>INDEX('Trasy-km'!$E:$E,MATCH(B46&amp;" – "&amp;C46,'Trasy-km'!$C:$C,0))</f>
        <v>0</v>
      </c>
      <c r="G46" s="10">
        <f>INDEX('Trasy-km'!$F:$F,MATCH(B46&amp;" – "&amp;C46,'Trasy-km'!$C:$C,0))</f>
        <v>0</v>
      </c>
      <c r="H46" s="10">
        <f>INDEX('Trasy-km'!$G:$G,MATCH(B46&amp;" – "&amp;C46,'Trasy-km'!$C:$C,0))</f>
        <v>0</v>
      </c>
      <c r="I46" s="6">
        <f>INDEX('Provozní dny'!$B:$B,MATCH(D46,'Provozní dny'!$A:$A,0))</f>
        <v>115</v>
      </c>
      <c r="J46" s="10">
        <f t="shared" si="5"/>
        <v>2898</v>
      </c>
      <c r="K46" s="10">
        <f t="shared" si="6"/>
        <v>0</v>
      </c>
      <c r="L46" s="10">
        <f t="shared" si="7"/>
        <v>0</v>
      </c>
      <c r="M46" s="17">
        <f t="shared" si="8"/>
        <v>0</v>
      </c>
    </row>
    <row r="47" spans="1:13" x14ac:dyDescent="0.3">
      <c r="A47" s="16">
        <v>8768</v>
      </c>
      <c r="B47" s="6" t="s">
        <v>6</v>
      </c>
      <c r="C47" s="6" t="s">
        <v>7</v>
      </c>
      <c r="D47" s="6" t="s">
        <v>28</v>
      </c>
      <c r="E47" s="10">
        <f>INDEX('Trasy-km'!$D:$D,MATCH(B47&amp;" – "&amp;C47,'Trasy-km'!$C:$C,0))</f>
        <v>13.6</v>
      </c>
      <c r="F47" s="10">
        <f>INDEX('Trasy-km'!$E:$E,MATCH(B47&amp;" – "&amp;C47,'Trasy-km'!$C:$C,0))</f>
        <v>0</v>
      </c>
      <c r="G47" s="10">
        <f>INDEX('Trasy-km'!$F:$F,MATCH(B47&amp;" – "&amp;C47,'Trasy-km'!$C:$C,0))</f>
        <v>0</v>
      </c>
      <c r="H47" s="10">
        <f>INDEX('Trasy-km'!$G:$G,MATCH(B47&amp;" – "&amp;C47,'Trasy-km'!$C:$C,0))</f>
        <v>0</v>
      </c>
      <c r="I47" s="6">
        <f>INDEX('Provozní dny'!$B:$B,MATCH(D47,'Provozní dny'!$A:$A,0))</f>
        <v>365</v>
      </c>
      <c r="J47" s="10">
        <f t="shared" si="5"/>
        <v>4964</v>
      </c>
      <c r="K47" s="10">
        <f t="shared" si="6"/>
        <v>0</v>
      </c>
      <c r="L47" s="10">
        <f t="shared" si="7"/>
        <v>0</v>
      </c>
      <c r="M47" s="17">
        <f t="shared" si="8"/>
        <v>0</v>
      </c>
    </row>
    <row r="48" spans="1:13" x14ac:dyDescent="0.3">
      <c r="A48" s="16">
        <v>8768</v>
      </c>
      <c r="B48" s="6" t="s">
        <v>7</v>
      </c>
      <c r="C48" s="6" t="s">
        <v>8</v>
      </c>
      <c r="D48" s="6" t="s">
        <v>16</v>
      </c>
      <c r="E48" s="10">
        <f>INDEX('Trasy-km'!$D:$D,MATCH(B48&amp;" – "&amp;C48,'Trasy-km'!$C:$C,0))</f>
        <v>57.3</v>
      </c>
      <c r="F48" s="10">
        <f>INDEX('Trasy-km'!$E:$E,MATCH(B48&amp;" – "&amp;C48,'Trasy-km'!$C:$C,0))</f>
        <v>0</v>
      </c>
      <c r="G48" s="10">
        <f>INDEX('Trasy-km'!$F:$F,MATCH(B48&amp;" – "&amp;C48,'Trasy-km'!$C:$C,0))</f>
        <v>0</v>
      </c>
      <c r="H48" s="10">
        <f>INDEX('Trasy-km'!$G:$G,MATCH(B48&amp;" – "&amp;C48,'Trasy-km'!$C:$C,0))</f>
        <v>0</v>
      </c>
      <c r="I48" s="6">
        <f>INDEX('Provozní dny'!$B:$B,MATCH(D48,'Provozní dny'!$A:$A,0))</f>
        <v>250</v>
      </c>
      <c r="J48" s="10">
        <f t="shared" si="5"/>
        <v>14325</v>
      </c>
      <c r="K48" s="10">
        <f t="shared" si="6"/>
        <v>0</v>
      </c>
      <c r="L48" s="10">
        <f t="shared" si="7"/>
        <v>0</v>
      </c>
      <c r="M48" s="17">
        <f t="shared" si="8"/>
        <v>0</v>
      </c>
    </row>
    <row r="49" spans="1:13" x14ac:dyDescent="0.3">
      <c r="A49" s="16">
        <v>14916</v>
      </c>
      <c r="B49" s="6" t="s">
        <v>6</v>
      </c>
      <c r="C49" s="6" t="s">
        <v>7</v>
      </c>
      <c r="D49" s="6" t="s">
        <v>28</v>
      </c>
      <c r="E49" s="10">
        <f>INDEX('Trasy-km'!$D:$D,MATCH(B49&amp;" – "&amp;C49,'Trasy-km'!$C:$C,0))</f>
        <v>13.6</v>
      </c>
      <c r="F49" s="10">
        <f>INDEX('Trasy-km'!$E:$E,MATCH(B49&amp;" – "&amp;C49,'Trasy-km'!$C:$C,0))</f>
        <v>0</v>
      </c>
      <c r="G49" s="10">
        <f>INDEX('Trasy-km'!$F:$F,MATCH(B49&amp;" – "&amp;C49,'Trasy-km'!$C:$C,0))</f>
        <v>0</v>
      </c>
      <c r="H49" s="10">
        <f>INDEX('Trasy-km'!$G:$G,MATCH(B49&amp;" – "&amp;C49,'Trasy-km'!$C:$C,0))</f>
        <v>0</v>
      </c>
      <c r="I49" s="6">
        <f>INDEX('Provozní dny'!$B:$B,MATCH(D49,'Provozní dny'!$A:$A,0))</f>
        <v>365</v>
      </c>
      <c r="J49" s="10">
        <f t="shared" si="5"/>
        <v>4964</v>
      </c>
      <c r="K49" s="10">
        <f t="shared" si="6"/>
        <v>0</v>
      </c>
      <c r="L49" s="10">
        <f t="shared" si="7"/>
        <v>0</v>
      </c>
      <c r="M49" s="17">
        <f t="shared" si="8"/>
        <v>0</v>
      </c>
    </row>
    <row r="50" spans="1:13" x14ac:dyDescent="0.3">
      <c r="A50" s="16">
        <v>15968</v>
      </c>
      <c r="B50" s="6" t="s">
        <v>5</v>
      </c>
      <c r="C50" s="6" t="s">
        <v>8</v>
      </c>
      <c r="D50" s="6" t="s">
        <v>28</v>
      </c>
      <c r="E50" s="10">
        <f>INDEX('Trasy-km'!$D:$D,MATCH(B50&amp;" – "&amp;C50,'Trasy-km'!$C:$C,0))</f>
        <v>25.2</v>
      </c>
      <c r="F50" s="10">
        <f>INDEX('Trasy-km'!$E:$E,MATCH(B50&amp;" – "&amp;C50,'Trasy-km'!$C:$C,0))</f>
        <v>0</v>
      </c>
      <c r="G50" s="10">
        <f>INDEX('Trasy-km'!$F:$F,MATCH(B50&amp;" – "&amp;C50,'Trasy-km'!$C:$C,0))</f>
        <v>0</v>
      </c>
      <c r="H50" s="10">
        <f>INDEX('Trasy-km'!$G:$G,MATCH(B50&amp;" – "&amp;C50,'Trasy-km'!$C:$C,0))</f>
        <v>0</v>
      </c>
      <c r="I50" s="6">
        <f>INDEX('Provozní dny'!$B:$B,MATCH(D50,'Provozní dny'!$A:$A,0))</f>
        <v>365</v>
      </c>
      <c r="J50" s="10">
        <f t="shared" si="5"/>
        <v>9198</v>
      </c>
      <c r="K50" s="10">
        <f t="shared" si="6"/>
        <v>0</v>
      </c>
      <c r="L50" s="10">
        <f t="shared" si="7"/>
        <v>0</v>
      </c>
      <c r="M50" s="17">
        <f t="shared" si="8"/>
        <v>0</v>
      </c>
    </row>
    <row r="51" spans="1:13" x14ac:dyDescent="0.3">
      <c r="A51" s="16">
        <v>8770</v>
      </c>
      <c r="B51" s="6" t="s">
        <v>6</v>
      </c>
      <c r="C51" s="6" t="s">
        <v>7</v>
      </c>
      <c r="D51" s="6" t="s">
        <v>28</v>
      </c>
      <c r="E51" s="10">
        <f>INDEX('Trasy-km'!$D:$D,MATCH(B51&amp;" – "&amp;C51,'Trasy-km'!$C:$C,0))</f>
        <v>13.6</v>
      </c>
      <c r="F51" s="10">
        <f>INDEX('Trasy-km'!$E:$E,MATCH(B51&amp;" – "&amp;C51,'Trasy-km'!$C:$C,0))</f>
        <v>0</v>
      </c>
      <c r="G51" s="10">
        <f>INDEX('Trasy-km'!$F:$F,MATCH(B51&amp;" – "&amp;C51,'Trasy-km'!$C:$C,0))</f>
        <v>0</v>
      </c>
      <c r="H51" s="10">
        <f>INDEX('Trasy-km'!$G:$G,MATCH(B51&amp;" – "&amp;C51,'Trasy-km'!$C:$C,0))</f>
        <v>0</v>
      </c>
      <c r="I51" s="6">
        <f>INDEX('Provozní dny'!$B:$B,MATCH(D51,'Provozní dny'!$A:$A,0))</f>
        <v>365</v>
      </c>
      <c r="J51" s="10">
        <f t="shared" si="5"/>
        <v>4964</v>
      </c>
      <c r="K51" s="10">
        <f t="shared" si="6"/>
        <v>0</v>
      </c>
      <c r="L51" s="10">
        <f t="shared" si="7"/>
        <v>0</v>
      </c>
      <c r="M51" s="17">
        <f t="shared" si="8"/>
        <v>0</v>
      </c>
    </row>
    <row r="52" spans="1:13" x14ac:dyDescent="0.3">
      <c r="A52" s="16">
        <v>8770</v>
      </c>
      <c r="B52" s="6" t="s">
        <v>7</v>
      </c>
      <c r="C52" s="6" t="s">
        <v>5</v>
      </c>
      <c r="D52" s="6" t="s">
        <v>16</v>
      </c>
      <c r="E52" s="10">
        <f>INDEX('Trasy-km'!$D:$D,MATCH(B52&amp;" – "&amp;C52,'Trasy-km'!$C:$C,0))</f>
        <v>32.1</v>
      </c>
      <c r="F52" s="10">
        <f>INDEX('Trasy-km'!$E:$E,MATCH(B52&amp;" – "&amp;C52,'Trasy-km'!$C:$C,0))</f>
        <v>0</v>
      </c>
      <c r="G52" s="10">
        <f>INDEX('Trasy-km'!$F:$F,MATCH(B52&amp;" – "&amp;C52,'Trasy-km'!$C:$C,0))</f>
        <v>0</v>
      </c>
      <c r="H52" s="10">
        <f>INDEX('Trasy-km'!$G:$G,MATCH(B52&amp;" – "&amp;C52,'Trasy-km'!$C:$C,0))</f>
        <v>0</v>
      </c>
      <c r="I52" s="6">
        <f>INDEX('Provozní dny'!$B:$B,MATCH(D52,'Provozní dny'!$A:$A,0))</f>
        <v>250</v>
      </c>
      <c r="J52" s="10">
        <f t="shared" si="5"/>
        <v>8025</v>
      </c>
      <c r="K52" s="10">
        <f t="shared" si="6"/>
        <v>0</v>
      </c>
      <c r="L52" s="10">
        <f t="shared" si="7"/>
        <v>0</v>
      </c>
      <c r="M52" s="17">
        <f t="shared" si="8"/>
        <v>0</v>
      </c>
    </row>
    <row r="53" spans="1:13" x14ac:dyDescent="0.3">
      <c r="A53" s="16">
        <v>15970</v>
      </c>
      <c r="B53" s="6" t="s">
        <v>5</v>
      </c>
      <c r="C53" s="6" t="s">
        <v>8</v>
      </c>
      <c r="D53" s="6" t="s">
        <v>16</v>
      </c>
      <c r="E53" s="10">
        <f>INDEX('Trasy-km'!$D:$D,MATCH(B53&amp;" – "&amp;C53,'Trasy-km'!$C:$C,0))</f>
        <v>25.2</v>
      </c>
      <c r="F53" s="10">
        <f>INDEX('Trasy-km'!$E:$E,MATCH(B53&amp;" – "&amp;C53,'Trasy-km'!$C:$C,0))</f>
        <v>0</v>
      </c>
      <c r="G53" s="10">
        <f>INDEX('Trasy-km'!$F:$F,MATCH(B53&amp;" – "&amp;C53,'Trasy-km'!$C:$C,0))</f>
        <v>0</v>
      </c>
      <c r="H53" s="10">
        <f>INDEX('Trasy-km'!$G:$G,MATCH(B53&amp;" – "&amp;C53,'Trasy-km'!$C:$C,0))</f>
        <v>0</v>
      </c>
      <c r="I53" s="6">
        <f>INDEX('Provozní dny'!$B:$B,MATCH(D53,'Provozní dny'!$A:$A,0))</f>
        <v>250</v>
      </c>
      <c r="J53" s="10">
        <f t="shared" si="5"/>
        <v>6300</v>
      </c>
      <c r="K53" s="10">
        <f t="shared" si="6"/>
        <v>0</v>
      </c>
      <c r="L53" s="10">
        <f t="shared" si="7"/>
        <v>0</v>
      </c>
      <c r="M53" s="17">
        <f t="shared" si="8"/>
        <v>0</v>
      </c>
    </row>
    <row r="54" spans="1:13" x14ac:dyDescent="0.3">
      <c r="A54" s="16">
        <v>8784</v>
      </c>
      <c r="B54" s="6" t="s">
        <v>6</v>
      </c>
      <c r="C54" s="6" t="s">
        <v>5</v>
      </c>
      <c r="D54" s="6" t="s">
        <v>20</v>
      </c>
      <c r="E54" s="10">
        <f>INDEX('Trasy-km'!$D:$D,MATCH(B54&amp;" – "&amp;C54,'Trasy-km'!$C:$C,0))</f>
        <v>45.7</v>
      </c>
      <c r="F54" s="10">
        <f>INDEX('Trasy-km'!$E:$E,MATCH(B54&amp;" – "&amp;C54,'Trasy-km'!$C:$C,0))</f>
        <v>0</v>
      </c>
      <c r="G54" s="10">
        <f>INDEX('Trasy-km'!$F:$F,MATCH(B54&amp;" – "&amp;C54,'Trasy-km'!$C:$C,0))</f>
        <v>0</v>
      </c>
      <c r="H54" s="10">
        <f>INDEX('Trasy-km'!$G:$G,MATCH(B54&amp;" – "&amp;C54,'Trasy-km'!$C:$C,0))</f>
        <v>0</v>
      </c>
      <c r="I54" s="6">
        <f>INDEX('Provozní dny'!$B:$B,MATCH(D54,'Provozní dny'!$A:$A,0))</f>
        <v>115</v>
      </c>
      <c r="J54" s="10">
        <f t="shared" si="5"/>
        <v>5255.5</v>
      </c>
      <c r="K54" s="10">
        <f t="shared" si="6"/>
        <v>0</v>
      </c>
      <c r="L54" s="10">
        <f t="shared" si="7"/>
        <v>0</v>
      </c>
      <c r="M54" s="17">
        <f t="shared" si="8"/>
        <v>0</v>
      </c>
    </row>
    <row r="55" spans="1:13" ht="15" thickBot="1" x14ac:dyDescent="0.35">
      <c r="A55" s="18">
        <v>14922</v>
      </c>
      <c r="B55" s="19" t="s">
        <v>6</v>
      </c>
      <c r="C55" s="19" t="s">
        <v>7</v>
      </c>
      <c r="D55" s="19" t="s">
        <v>20</v>
      </c>
      <c r="E55" s="20">
        <f>INDEX('Trasy-km'!$D:$D,MATCH(B55&amp;" – "&amp;C55,'Trasy-km'!$C:$C,0))</f>
        <v>13.6</v>
      </c>
      <c r="F55" s="20">
        <f>INDEX('Trasy-km'!$E:$E,MATCH(B55&amp;" – "&amp;C55,'Trasy-km'!$C:$C,0))</f>
        <v>0</v>
      </c>
      <c r="G55" s="20">
        <f>INDEX('Trasy-km'!$F:$F,MATCH(B55&amp;" – "&amp;C55,'Trasy-km'!$C:$C,0))</f>
        <v>0</v>
      </c>
      <c r="H55" s="20">
        <f>INDEX('Trasy-km'!$G:$G,MATCH(B55&amp;" – "&amp;C55,'Trasy-km'!$C:$C,0))</f>
        <v>0</v>
      </c>
      <c r="I55" s="19">
        <f>INDEX('Provozní dny'!$B:$B,MATCH(D55,'Provozní dny'!$A:$A,0))</f>
        <v>115</v>
      </c>
      <c r="J55" s="20">
        <f t="shared" si="5"/>
        <v>1564</v>
      </c>
      <c r="K55" s="20">
        <f t="shared" si="6"/>
        <v>0</v>
      </c>
      <c r="L55" s="20">
        <f t="shared" si="7"/>
        <v>0</v>
      </c>
      <c r="M55" s="21">
        <f t="shared" si="8"/>
        <v>0</v>
      </c>
    </row>
  </sheetData>
  <mergeCells count="7">
    <mergeCell ref="J1:M1"/>
    <mergeCell ref="A1:A2"/>
    <mergeCell ref="B1:B2"/>
    <mergeCell ref="C1:C2"/>
    <mergeCell ref="D1:D2"/>
    <mergeCell ref="I1:I2"/>
    <mergeCell ref="E1:H1"/>
  </mergeCells>
  <pageMargins left="0.7" right="0.7" top="0.78740157499999996" bottom="0.78740157499999996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75"/>
  <sheetViews>
    <sheetView workbookViewId="0">
      <selection sqref="A1:A2"/>
    </sheetView>
  </sheetViews>
  <sheetFormatPr defaultRowHeight="14.4" x14ac:dyDescent="0.3"/>
  <cols>
    <col min="2" max="3" width="20.77734375" customWidth="1"/>
    <col min="5" max="8" width="9.44140625" style="2" customWidth="1"/>
    <col min="9" max="9" width="13.6640625" bestFit="1" customWidth="1"/>
    <col min="10" max="13" width="13" style="2" customWidth="1"/>
  </cols>
  <sheetData>
    <row r="1" spans="1:13" s="1" customFormat="1" x14ac:dyDescent="0.3">
      <c r="A1" s="46" t="s">
        <v>12</v>
      </c>
      <c r="B1" s="48" t="s">
        <v>0</v>
      </c>
      <c r="C1" s="48" t="s">
        <v>1</v>
      </c>
      <c r="D1" s="48" t="s">
        <v>13</v>
      </c>
      <c r="E1" s="56" t="s">
        <v>25</v>
      </c>
      <c r="F1" s="56"/>
      <c r="G1" s="56"/>
      <c r="H1" s="56"/>
      <c r="I1" s="48" t="s">
        <v>14</v>
      </c>
      <c r="J1" s="56" t="s">
        <v>15</v>
      </c>
      <c r="K1" s="56"/>
      <c r="L1" s="56"/>
      <c r="M1" s="43"/>
    </row>
    <row r="2" spans="1:13" s="1" customFormat="1" ht="15" thickBot="1" x14ac:dyDescent="0.35">
      <c r="A2" s="47"/>
      <c r="B2" s="49"/>
      <c r="C2" s="49"/>
      <c r="D2" s="49"/>
      <c r="E2" s="12" t="s">
        <v>26</v>
      </c>
      <c r="F2" s="12" t="s">
        <v>27</v>
      </c>
      <c r="G2" s="12" t="s">
        <v>47</v>
      </c>
      <c r="H2" s="12" t="s">
        <v>48</v>
      </c>
      <c r="I2" s="49"/>
      <c r="J2" s="12" t="s">
        <v>26</v>
      </c>
      <c r="K2" s="12" t="s">
        <v>27</v>
      </c>
      <c r="L2" s="12" t="s">
        <v>47</v>
      </c>
      <c r="M2" s="13" t="s">
        <v>48</v>
      </c>
    </row>
    <row r="3" spans="1:13" x14ac:dyDescent="0.3">
      <c r="A3" s="14">
        <v>5370</v>
      </c>
      <c r="B3" s="7" t="s">
        <v>5</v>
      </c>
      <c r="C3" s="7" t="s">
        <v>42</v>
      </c>
      <c r="D3" s="7" t="s">
        <v>16</v>
      </c>
      <c r="E3" s="11">
        <f>INDEX('Trasy-km'!$D:$D,MATCH(B3&amp;" – "&amp;C3,'Trasy-km'!$C:$C,0))</f>
        <v>34.200000000000003</v>
      </c>
      <c r="F3" s="11">
        <f>INDEX('Trasy-km'!$E:$E,MATCH(B3&amp;" – "&amp;C3,'Trasy-km'!$C:$C,0))</f>
        <v>0</v>
      </c>
      <c r="G3" s="11">
        <f>INDEX('Trasy-km'!$F:$F,MATCH(B3&amp;" – "&amp;C3,'Trasy-km'!$C:$C,0))</f>
        <v>0</v>
      </c>
      <c r="H3" s="11">
        <f>INDEX('Trasy-km'!$G:$G,MATCH(B3&amp;" – "&amp;C3,'Trasy-km'!$C:$C,0))</f>
        <v>6.2</v>
      </c>
      <c r="I3" s="7">
        <f>INDEX('Provozní dny'!$B:$B,MATCH(D3,'Provozní dny'!$A:$A,0))</f>
        <v>250</v>
      </c>
      <c r="J3" s="11">
        <f t="shared" ref="J3:J38" si="0">E3*$I3</f>
        <v>8550</v>
      </c>
      <c r="K3" s="11">
        <f t="shared" ref="K3:K38" si="1">F3*$I3</f>
        <v>0</v>
      </c>
      <c r="L3" s="11">
        <f t="shared" ref="L3:L38" si="2">G3*$I3</f>
        <v>0</v>
      </c>
      <c r="M3" s="15">
        <f t="shared" ref="M3:M38" si="3">H3*$I3</f>
        <v>1550</v>
      </c>
    </row>
    <row r="4" spans="1:13" x14ac:dyDescent="0.3">
      <c r="A4" s="16">
        <v>28300</v>
      </c>
      <c r="B4" s="6" t="s">
        <v>43</v>
      </c>
      <c r="C4" s="6" t="s">
        <v>41</v>
      </c>
      <c r="D4" s="6" t="s">
        <v>28</v>
      </c>
      <c r="E4" s="10">
        <f>INDEX('Trasy-km'!$D:$D,MATCH(B4&amp;" – "&amp;C4,'Trasy-km'!$C:$C,0))</f>
        <v>36.5</v>
      </c>
      <c r="F4" s="10">
        <f>INDEX('Trasy-km'!$E:$E,MATCH(B4&amp;" – "&amp;C4,'Trasy-km'!$C:$C,0))</f>
        <v>0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6">
        <f>INDEX('Provozní dny'!$B:$B,MATCH(D4,'Provozní dny'!$A:$A,0))</f>
        <v>365</v>
      </c>
      <c r="J4" s="10">
        <f t="shared" si="0"/>
        <v>13322.5</v>
      </c>
      <c r="K4" s="10">
        <f t="shared" si="1"/>
        <v>0</v>
      </c>
      <c r="L4" s="10">
        <f t="shared" si="2"/>
        <v>0</v>
      </c>
      <c r="M4" s="17">
        <f t="shared" si="3"/>
        <v>0</v>
      </c>
    </row>
    <row r="5" spans="1:13" x14ac:dyDescent="0.3">
      <c r="A5" s="16">
        <v>5372</v>
      </c>
      <c r="B5" s="6" t="s">
        <v>41</v>
      </c>
      <c r="C5" s="6" t="s">
        <v>42</v>
      </c>
      <c r="D5" s="6" t="s">
        <v>20</v>
      </c>
      <c r="E5" s="10">
        <f>INDEX('Trasy-km'!$D:$D,MATCH(B5&amp;" – "&amp;C5,'Trasy-km'!$C:$C,0))</f>
        <v>61.5</v>
      </c>
      <c r="F5" s="10">
        <f>INDEX('Trasy-km'!$E:$E,MATCH(B5&amp;" – "&amp;C5,'Trasy-km'!$C:$C,0))</f>
        <v>0</v>
      </c>
      <c r="G5" s="10">
        <f>INDEX('Trasy-km'!$F:$F,MATCH(B5&amp;" – "&amp;C5,'Trasy-km'!$C:$C,0))</f>
        <v>0</v>
      </c>
      <c r="H5" s="10">
        <f>INDEX('Trasy-km'!$G:$G,MATCH(B5&amp;" – "&amp;C5,'Trasy-km'!$C:$C,0))</f>
        <v>6.2</v>
      </c>
      <c r="I5" s="6">
        <f>INDEX('Provozní dny'!$B:$B,MATCH(D5,'Provozní dny'!$A:$A,0))</f>
        <v>115</v>
      </c>
      <c r="J5" s="10">
        <f t="shared" si="0"/>
        <v>7072.5</v>
      </c>
      <c r="K5" s="10">
        <f t="shared" si="1"/>
        <v>0</v>
      </c>
      <c r="L5" s="10">
        <f t="shared" si="2"/>
        <v>0</v>
      </c>
      <c r="M5" s="17">
        <f t="shared" si="3"/>
        <v>713</v>
      </c>
    </row>
    <row r="6" spans="1:13" x14ac:dyDescent="0.3">
      <c r="A6" s="16">
        <v>1900</v>
      </c>
      <c r="B6" s="6" t="s">
        <v>40</v>
      </c>
      <c r="C6" s="6" t="s">
        <v>42</v>
      </c>
      <c r="D6" s="6" t="s">
        <v>16</v>
      </c>
      <c r="E6" s="10">
        <f>INDEX('Trasy-km'!$D:$D,MATCH(B6&amp;" – "&amp;C6,'Trasy-km'!$C:$C,0))</f>
        <v>105.3</v>
      </c>
      <c r="F6" s="10">
        <f>INDEX('Trasy-km'!$E:$E,MATCH(B6&amp;" – "&amp;C6,'Trasy-km'!$C:$C,0))</f>
        <v>0</v>
      </c>
      <c r="G6" s="10">
        <f>INDEX('Trasy-km'!$F:$F,MATCH(B6&amp;" – "&amp;C6,'Trasy-km'!$C:$C,0))</f>
        <v>22.7</v>
      </c>
      <c r="H6" s="10">
        <f>INDEX('Trasy-km'!$G:$G,MATCH(B6&amp;" – "&amp;C6,'Trasy-km'!$C:$C,0))</f>
        <v>6.2</v>
      </c>
      <c r="I6" s="6">
        <f>INDEX('Provozní dny'!$B:$B,MATCH(D6,'Provozní dny'!$A:$A,0))</f>
        <v>250</v>
      </c>
      <c r="J6" s="10">
        <f t="shared" si="0"/>
        <v>26325</v>
      </c>
      <c r="K6" s="10">
        <f t="shared" si="1"/>
        <v>0</v>
      </c>
      <c r="L6" s="10">
        <f t="shared" si="2"/>
        <v>5675</v>
      </c>
      <c r="M6" s="17">
        <f t="shared" si="3"/>
        <v>1550</v>
      </c>
    </row>
    <row r="7" spans="1:13" x14ac:dyDescent="0.3">
      <c r="A7" s="16">
        <v>28302</v>
      </c>
      <c r="B7" s="6" t="s">
        <v>40</v>
      </c>
      <c r="C7" s="6" t="s">
        <v>41</v>
      </c>
      <c r="D7" s="6" t="s">
        <v>28</v>
      </c>
      <c r="E7" s="10">
        <f>INDEX('Trasy-km'!$D:$D,MATCH(B7&amp;" – "&amp;C7,'Trasy-km'!$C:$C,0))</f>
        <v>43.8</v>
      </c>
      <c r="F7" s="10">
        <f>INDEX('Trasy-km'!$E:$E,MATCH(B7&amp;" – "&amp;C7,'Trasy-km'!$C:$C,0))</f>
        <v>0</v>
      </c>
      <c r="G7" s="10">
        <f>INDEX('Trasy-km'!$F:$F,MATCH(B7&amp;" – "&amp;C7,'Trasy-km'!$C:$C,0))</f>
        <v>22.7</v>
      </c>
      <c r="H7" s="10">
        <f>INDEX('Trasy-km'!$G:$G,MATCH(B7&amp;" – "&amp;C7,'Trasy-km'!$C:$C,0))</f>
        <v>0</v>
      </c>
      <c r="I7" s="6">
        <f>INDEX('Provozní dny'!$B:$B,MATCH(D7,'Provozní dny'!$A:$A,0))</f>
        <v>365</v>
      </c>
      <c r="J7" s="10">
        <f t="shared" si="0"/>
        <v>15986.999999999998</v>
      </c>
      <c r="K7" s="10">
        <f t="shared" si="1"/>
        <v>0</v>
      </c>
      <c r="L7" s="10">
        <f t="shared" si="2"/>
        <v>8285.5</v>
      </c>
      <c r="M7" s="17">
        <f t="shared" si="3"/>
        <v>0</v>
      </c>
    </row>
    <row r="8" spans="1:13" x14ac:dyDescent="0.3">
      <c r="A8" s="16">
        <v>1902</v>
      </c>
      <c r="B8" s="6" t="s">
        <v>40</v>
      </c>
      <c r="C8" s="6" t="s">
        <v>43</v>
      </c>
      <c r="D8" s="6" t="s">
        <v>16</v>
      </c>
      <c r="E8" s="10">
        <f>INDEX('Trasy-km'!$D:$D,MATCH(B8&amp;" – "&amp;C8,'Trasy-km'!$C:$C,0))</f>
        <v>7.3</v>
      </c>
      <c r="F8" s="10">
        <f>INDEX('Trasy-km'!$E:$E,MATCH(B8&amp;" – "&amp;C8,'Trasy-km'!$C:$C,0))</f>
        <v>0</v>
      </c>
      <c r="G8" s="10">
        <f>INDEX('Trasy-km'!$F:$F,MATCH(B8&amp;" – "&amp;C8,'Trasy-km'!$C:$C,0))</f>
        <v>22.7</v>
      </c>
      <c r="H8" s="10">
        <f>INDEX('Trasy-km'!$G:$G,MATCH(B8&amp;" – "&amp;C8,'Trasy-km'!$C:$C,0))</f>
        <v>0</v>
      </c>
      <c r="I8" s="6">
        <f>INDEX('Provozní dny'!$B:$B,MATCH(D8,'Provozní dny'!$A:$A,0))</f>
        <v>250</v>
      </c>
      <c r="J8" s="10">
        <f t="shared" si="0"/>
        <v>1825</v>
      </c>
      <c r="K8" s="10">
        <f t="shared" si="1"/>
        <v>0</v>
      </c>
      <c r="L8" s="10">
        <f t="shared" si="2"/>
        <v>5675</v>
      </c>
      <c r="M8" s="17">
        <f t="shared" si="3"/>
        <v>0</v>
      </c>
    </row>
    <row r="9" spans="1:13" x14ac:dyDescent="0.3">
      <c r="A9" s="16">
        <v>1902</v>
      </c>
      <c r="B9" s="6" t="s">
        <v>43</v>
      </c>
      <c r="C9" s="6" t="s">
        <v>42</v>
      </c>
      <c r="D9" s="6" t="s">
        <v>28</v>
      </c>
      <c r="E9" s="10">
        <f>INDEX('Trasy-km'!$D:$D,MATCH(B9&amp;" – "&amp;C9,'Trasy-km'!$C:$C,0))</f>
        <v>98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6.2</v>
      </c>
      <c r="I9" s="6">
        <f>INDEX('Provozní dny'!$B:$B,MATCH(D9,'Provozní dny'!$A:$A,0))</f>
        <v>365</v>
      </c>
      <c r="J9" s="10">
        <f t="shared" si="0"/>
        <v>35770</v>
      </c>
      <c r="K9" s="10">
        <f t="shared" si="1"/>
        <v>0</v>
      </c>
      <c r="L9" s="10">
        <f t="shared" si="2"/>
        <v>0</v>
      </c>
      <c r="M9" s="17">
        <f t="shared" si="3"/>
        <v>2263</v>
      </c>
    </row>
    <row r="10" spans="1:13" x14ac:dyDescent="0.3">
      <c r="A10" s="16">
        <v>28330</v>
      </c>
      <c r="B10" s="6" t="s">
        <v>40</v>
      </c>
      <c r="C10" s="6" t="s">
        <v>39</v>
      </c>
      <c r="D10" s="6" t="s">
        <v>20</v>
      </c>
      <c r="E10" s="10">
        <f>INDEX('Trasy-km'!$D:$D,MATCH(B10&amp;" – "&amp;C10,'Trasy-km'!$C:$C,0))</f>
        <v>0</v>
      </c>
      <c r="F10" s="10">
        <f>INDEX('Trasy-km'!$E:$E,MATCH(B10&amp;" – "&amp;C10,'Trasy-km'!$C:$C,0))</f>
        <v>0</v>
      </c>
      <c r="G10" s="10">
        <f>INDEX('Trasy-km'!$F:$F,MATCH(B10&amp;" – "&amp;C10,'Trasy-km'!$C:$C,0))</f>
        <v>17.600000000000001</v>
      </c>
      <c r="H10" s="10">
        <f>INDEX('Trasy-km'!$G:$G,MATCH(B10&amp;" – "&amp;C10,'Trasy-km'!$C:$C,0))</f>
        <v>0</v>
      </c>
      <c r="I10" s="6">
        <f>INDEX('Provozní dny'!$B:$B,MATCH(D10,'Provozní dny'!$A:$A,0))</f>
        <v>115</v>
      </c>
      <c r="J10" s="10">
        <f t="shared" si="0"/>
        <v>0</v>
      </c>
      <c r="K10" s="10">
        <f t="shared" si="1"/>
        <v>0</v>
      </c>
      <c r="L10" s="10">
        <f t="shared" si="2"/>
        <v>2024.0000000000002</v>
      </c>
      <c r="M10" s="17">
        <f t="shared" si="3"/>
        <v>0</v>
      </c>
    </row>
    <row r="11" spans="1:13" x14ac:dyDescent="0.3">
      <c r="A11" s="16">
        <v>28304</v>
      </c>
      <c r="B11" s="6" t="s">
        <v>38</v>
      </c>
      <c r="C11" s="6" t="s">
        <v>41</v>
      </c>
      <c r="D11" s="6" t="s">
        <v>28</v>
      </c>
      <c r="E11" s="10">
        <f>INDEX('Trasy-km'!$D:$D,MATCH(B11&amp;" – "&amp;C11,'Trasy-km'!$C:$C,0))</f>
        <v>43.8</v>
      </c>
      <c r="F11" s="10">
        <f>INDEX('Trasy-km'!$E:$E,MATCH(B11&amp;" – "&amp;C11,'Trasy-km'!$C:$C,0))</f>
        <v>0</v>
      </c>
      <c r="G11" s="10">
        <f>INDEX('Trasy-km'!$F:$F,MATCH(B11&amp;" – "&amp;C11,'Trasy-km'!$C:$C,0))</f>
        <v>6</v>
      </c>
      <c r="H11" s="10">
        <f>INDEX('Trasy-km'!$G:$G,MATCH(B11&amp;" – "&amp;C11,'Trasy-km'!$C:$C,0))</f>
        <v>0</v>
      </c>
      <c r="I11" s="6">
        <f>INDEX('Provozní dny'!$B:$B,MATCH(D11,'Provozní dny'!$A:$A,0))</f>
        <v>365</v>
      </c>
      <c r="J11" s="10">
        <f t="shared" si="0"/>
        <v>15986.999999999998</v>
      </c>
      <c r="K11" s="10">
        <f t="shared" si="1"/>
        <v>0</v>
      </c>
      <c r="L11" s="10">
        <f t="shared" si="2"/>
        <v>2190</v>
      </c>
      <c r="M11" s="17">
        <f t="shared" si="3"/>
        <v>0</v>
      </c>
    </row>
    <row r="12" spans="1:13" x14ac:dyDescent="0.3">
      <c r="A12" s="16">
        <v>5374</v>
      </c>
      <c r="B12" s="6" t="s">
        <v>41</v>
      </c>
      <c r="C12" s="6" t="s">
        <v>42</v>
      </c>
      <c r="D12" s="6" t="s">
        <v>20</v>
      </c>
      <c r="E12" s="10">
        <f>INDEX('Trasy-km'!$D:$D,MATCH(B12&amp;" – "&amp;C12,'Trasy-km'!$C:$C,0))</f>
        <v>61.5</v>
      </c>
      <c r="F12" s="10">
        <f>INDEX('Trasy-km'!$E:$E,MATCH(B12&amp;" – "&amp;C12,'Trasy-km'!$C:$C,0))</f>
        <v>0</v>
      </c>
      <c r="G12" s="10">
        <f>INDEX('Trasy-km'!$F:$F,MATCH(B12&amp;" – "&amp;C12,'Trasy-km'!$C:$C,0))</f>
        <v>0</v>
      </c>
      <c r="H12" s="10">
        <f>INDEX('Trasy-km'!$G:$G,MATCH(B12&amp;" – "&amp;C12,'Trasy-km'!$C:$C,0))</f>
        <v>6.2</v>
      </c>
      <c r="I12" s="6">
        <f>INDEX('Provozní dny'!$B:$B,MATCH(D12,'Provozní dny'!$A:$A,0))</f>
        <v>115</v>
      </c>
      <c r="J12" s="10">
        <f t="shared" si="0"/>
        <v>7072.5</v>
      </c>
      <c r="K12" s="10">
        <f t="shared" si="1"/>
        <v>0</v>
      </c>
      <c r="L12" s="10">
        <f t="shared" si="2"/>
        <v>0</v>
      </c>
      <c r="M12" s="17">
        <f t="shared" si="3"/>
        <v>713</v>
      </c>
    </row>
    <row r="13" spans="1:13" x14ac:dyDescent="0.3">
      <c r="A13" s="16">
        <v>1904</v>
      </c>
      <c r="B13" s="6" t="s">
        <v>40</v>
      </c>
      <c r="C13" s="6" t="s">
        <v>42</v>
      </c>
      <c r="D13" s="6" t="s">
        <v>16</v>
      </c>
      <c r="E13" s="10">
        <f>INDEX('Trasy-km'!$D:$D,MATCH(B13&amp;" – "&amp;C13,'Trasy-km'!$C:$C,0))</f>
        <v>105.3</v>
      </c>
      <c r="F13" s="10">
        <f>INDEX('Trasy-km'!$E:$E,MATCH(B13&amp;" – "&amp;C13,'Trasy-km'!$C:$C,0))</f>
        <v>0</v>
      </c>
      <c r="G13" s="10">
        <f>INDEX('Trasy-km'!$F:$F,MATCH(B13&amp;" – "&amp;C13,'Trasy-km'!$C:$C,0))</f>
        <v>22.7</v>
      </c>
      <c r="H13" s="10">
        <f>INDEX('Trasy-km'!$G:$G,MATCH(B13&amp;" – "&amp;C13,'Trasy-km'!$C:$C,0))</f>
        <v>6.2</v>
      </c>
      <c r="I13" s="6">
        <f>INDEX('Provozní dny'!$B:$B,MATCH(D13,'Provozní dny'!$A:$A,0))</f>
        <v>250</v>
      </c>
      <c r="J13" s="10">
        <f t="shared" si="0"/>
        <v>26325</v>
      </c>
      <c r="K13" s="10">
        <f t="shared" si="1"/>
        <v>0</v>
      </c>
      <c r="L13" s="10">
        <f t="shared" si="2"/>
        <v>5675</v>
      </c>
      <c r="M13" s="17">
        <f t="shared" si="3"/>
        <v>1550</v>
      </c>
    </row>
    <row r="14" spans="1:13" x14ac:dyDescent="0.3">
      <c r="A14" s="16">
        <v>28332</v>
      </c>
      <c r="B14" s="6" t="s">
        <v>40</v>
      </c>
      <c r="C14" s="6" t="s">
        <v>39</v>
      </c>
      <c r="D14" s="6" t="s">
        <v>20</v>
      </c>
      <c r="E14" s="10">
        <f>INDEX('Trasy-km'!$D:$D,MATCH(B14&amp;" – "&amp;C14,'Trasy-km'!$C:$C,0))</f>
        <v>0</v>
      </c>
      <c r="F14" s="10">
        <f>INDEX('Trasy-km'!$E:$E,MATCH(B14&amp;" – "&amp;C14,'Trasy-km'!$C:$C,0))</f>
        <v>0</v>
      </c>
      <c r="G14" s="10">
        <f>INDEX('Trasy-km'!$F:$F,MATCH(B14&amp;" – "&amp;C14,'Trasy-km'!$C:$C,0))</f>
        <v>17.600000000000001</v>
      </c>
      <c r="H14" s="10">
        <f>INDEX('Trasy-km'!$G:$G,MATCH(B14&amp;" – "&amp;C14,'Trasy-km'!$C:$C,0))</f>
        <v>0</v>
      </c>
      <c r="I14" s="6">
        <f>INDEX('Provozní dny'!$B:$B,MATCH(D14,'Provozní dny'!$A:$A,0))</f>
        <v>115</v>
      </c>
      <c r="J14" s="10">
        <f t="shared" si="0"/>
        <v>0</v>
      </c>
      <c r="K14" s="10">
        <f t="shared" si="1"/>
        <v>0</v>
      </c>
      <c r="L14" s="10">
        <f t="shared" si="2"/>
        <v>2024.0000000000002</v>
      </c>
      <c r="M14" s="17">
        <f t="shared" si="3"/>
        <v>0</v>
      </c>
    </row>
    <row r="15" spans="1:13" x14ac:dyDescent="0.3">
      <c r="A15" s="16">
        <v>28306</v>
      </c>
      <c r="B15" s="6" t="s">
        <v>38</v>
      </c>
      <c r="C15" s="6" t="s">
        <v>41</v>
      </c>
      <c r="D15" s="6" t="s">
        <v>28</v>
      </c>
      <c r="E15" s="10">
        <f>INDEX('Trasy-km'!$D:$D,MATCH(B15&amp;" – "&amp;C15,'Trasy-km'!$C:$C,0))</f>
        <v>43.8</v>
      </c>
      <c r="F15" s="10">
        <f>INDEX('Trasy-km'!$E:$E,MATCH(B15&amp;" – "&amp;C15,'Trasy-km'!$C:$C,0))</f>
        <v>0</v>
      </c>
      <c r="G15" s="10">
        <f>INDEX('Trasy-km'!$F:$F,MATCH(B15&amp;" – "&amp;C15,'Trasy-km'!$C:$C,0))</f>
        <v>6</v>
      </c>
      <c r="H15" s="10">
        <f>INDEX('Trasy-km'!$G:$G,MATCH(B15&amp;" – "&amp;C15,'Trasy-km'!$C:$C,0))</f>
        <v>0</v>
      </c>
      <c r="I15" s="6">
        <f>INDEX('Provozní dny'!$B:$B,MATCH(D15,'Provozní dny'!$A:$A,0))</f>
        <v>365</v>
      </c>
      <c r="J15" s="10">
        <f t="shared" si="0"/>
        <v>15986.999999999998</v>
      </c>
      <c r="K15" s="10">
        <f t="shared" si="1"/>
        <v>0</v>
      </c>
      <c r="L15" s="10">
        <f t="shared" si="2"/>
        <v>2190</v>
      </c>
      <c r="M15" s="17">
        <f t="shared" si="3"/>
        <v>0</v>
      </c>
    </row>
    <row r="16" spans="1:13" x14ac:dyDescent="0.3">
      <c r="A16" s="16">
        <v>1906</v>
      </c>
      <c r="B16" s="6" t="s">
        <v>40</v>
      </c>
      <c r="C16" s="6" t="s">
        <v>42</v>
      </c>
      <c r="D16" s="6" t="s">
        <v>16</v>
      </c>
      <c r="E16" s="10">
        <f>INDEX('Trasy-km'!$D:$D,MATCH(B16&amp;" – "&amp;C16,'Trasy-km'!$C:$C,0))</f>
        <v>105.3</v>
      </c>
      <c r="F16" s="10">
        <f>INDEX('Trasy-km'!$E:$E,MATCH(B16&amp;" – "&amp;C16,'Trasy-km'!$C:$C,0))</f>
        <v>0</v>
      </c>
      <c r="G16" s="10">
        <f>INDEX('Trasy-km'!$F:$F,MATCH(B16&amp;" – "&amp;C16,'Trasy-km'!$C:$C,0))</f>
        <v>22.7</v>
      </c>
      <c r="H16" s="10">
        <f>INDEX('Trasy-km'!$G:$G,MATCH(B16&amp;" – "&amp;C16,'Trasy-km'!$C:$C,0))</f>
        <v>6.2</v>
      </c>
      <c r="I16" s="6">
        <f>INDEX('Provozní dny'!$B:$B,MATCH(D16,'Provozní dny'!$A:$A,0))</f>
        <v>250</v>
      </c>
      <c r="J16" s="10">
        <f t="shared" si="0"/>
        <v>26325</v>
      </c>
      <c r="K16" s="10">
        <f t="shared" si="1"/>
        <v>0</v>
      </c>
      <c r="L16" s="10">
        <f t="shared" si="2"/>
        <v>5675</v>
      </c>
      <c r="M16" s="17">
        <f t="shared" si="3"/>
        <v>1550</v>
      </c>
    </row>
    <row r="17" spans="1:13" x14ac:dyDescent="0.3">
      <c r="A17" s="16">
        <v>28334</v>
      </c>
      <c r="B17" s="6" t="s">
        <v>40</v>
      </c>
      <c r="C17" s="6" t="s">
        <v>39</v>
      </c>
      <c r="D17" s="6" t="s">
        <v>20</v>
      </c>
      <c r="E17" s="10">
        <f>INDEX('Trasy-km'!$D:$D,MATCH(B17&amp;" – "&amp;C17,'Trasy-km'!$C:$C,0))</f>
        <v>0</v>
      </c>
      <c r="F17" s="10">
        <f>INDEX('Trasy-km'!$E:$E,MATCH(B17&amp;" – "&amp;C17,'Trasy-km'!$C:$C,0))</f>
        <v>0</v>
      </c>
      <c r="G17" s="10">
        <f>INDEX('Trasy-km'!$F:$F,MATCH(B17&amp;" – "&amp;C17,'Trasy-km'!$C:$C,0))</f>
        <v>17.600000000000001</v>
      </c>
      <c r="H17" s="10">
        <f>INDEX('Trasy-km'!$G:$G,MATCH(B17&amp;" – "&amp;C17,'Trasy-km'!$C:$C,0))</f>
        <v>0</v>
      </c>
      <c r="I17" s="6">
        <f>INDEX('Provozní dny'!$B:$B,MATCH(D17,'Provozní dny'!$A:$A,0))</f>
        <v>115</v>
      </c>
      <c r="J17" s="10">
        <f t="shared" si="0"/>
        <v>0</v>
      </c>
      <c r="K17" s="10">
        <f t="shared" si="1"/>
        <v>0</v>
      </c>
      <c r="L17" s="10">
        <f t="shared" si="2"/>
        <v>2024.0000000000002</v>
      </c>
      <c r="M17" s="17">
        <f t="shared" si="3"/>
        <v>0</v>
      </c>
    </row>
    <row r="18" spans="1:13" x14ac:dyDescent="0.3">
      <c r="A18" s="16">
        <v>28308</v>
      </c>
      <c r="B18" s="6" t="s">
        <v>38</v>
      </c>
      <c r="C18" s="6" t="s">
        <v>41</v>
      </c>
      <c r="D18" s="6" t="s">
        <v>28</v>
      </c>
      <c r="E18" s="10">
        <f>INDEX('Trasy-km'!$D:$D,MATCH(B18&amp;" – "&amp;C18,'Trasy-km'!$C:$C,0))</f>
        <v>43.8</v>
      </c>
      <c r="F18" s="10">
        <f>INDEX('Trasy-km'!$E:$E,MATCH(B18&amp;" – "&amp;C18,'Trasy-km'!$C:$C,0))</f>
        <v>0</v>
      </c>
      <c r="G18" s="10">
        <f>INDEX('Trasy-km'!$F:$F,MATCH(B18&amp;" – "&amp;C18,'Trasy-km'!$C:$C,0))</f>
        <v>6</v>
      </c>
      <c r="H18" s="10">
        <f>INDEX('Trasy-km'!$G:$G,MATCH(B18&amp;" – "&amp;C18,'Trasy-km'!$C:$C,0))</f>
        <v>0</v>
      </c>
      <c r="I18" s="6">
        <f>INDEX('Provozní dny'!$B:$B,MATCH(D18,'Provozní dny'!$A:$A,0))</f>
        <v>365</v>
      </c>
      <c r="J18" s="10">
        <f t="shared" si="0"/>
        <v>15986.999999999998</v>
      </c>
      <c r="K18" s="10">
        <f t="shared" si="1"/>
        <v>0</v>
      </c>
      <c r="L18" s="10">
        <f t="shared" si="2"/>
        <v>2190</v>
      </c>
      <c r="M18" s="17">
        <f t="shared" si="3"/>
        <v>0</v>
      </c>
    </row>
    <row r="19" spans="1:13" x14ac:dyDescent="0.3">
      <c r="A19" s="16">
        <v>5378</v>
      </c>
      <c r="B19" s="6" t="s">
        <v>41</v>
      </c>
      <c r="C19" s="6" t="s">
        <v>42</v>
      </c>
      <c r="D19" s="6" t="s">
        <v>20</v>
      </c>
      <c r="E19" s="10">
        <f>INDEX('Trasy-km'!$D:$D,MATCH(B19&amp;" – "&amp;C19,'Trasy-km'!$C:$C,0))</f>
        <v>61.5</v>
      </c>
      <c r="F19" s="10">
        <f>INDEX('Trasy-km'!$E:$E,MATCH(B19&amp;" – "&amp;C19,'Trasy-km'!$C:$C,0))</f>
        <v>0</v>
      </c>
      <c r="G19" s="10">
        <f>INDEX('Trasy-km'!$F:$F,MATCH(B19&amp;" – "&amp;C19,'Trasy-km'!$C:$C,0))</f>
        <v>0</v>
      </c>
      <c r="H19" s="10">
        <f>INDEX('Trasy-km'!$G:$G,MATCH(B19&amp;" – "&amp;C19,'Trasy-km'!$C:$C,0))</f>
        <v>6.2</v>
      </c>
      <c r="I19" s="6">
        <f>INDEX('Provozní dny'!$B:$B,MATCH(D19,'Provozní dny'!$A:$A,0))</f>
        <v>115</v>
      </c>
      <c r="J19" s="10">
        <f t="shared" si="0"/>
        <v>7072.5</v>
      </c>
      <c r="K19" s="10">
        <f t="shared" si="1"/>
        <v>0</v>
      </c>
      <c r="L19" s="10">
        <f t="shared" si="2"/>
        <v>0</v>
      </c>
      <c r="M19" s="17">
        <f t="shared" si="3"/>
        <v>713</v>
      </c>
    </row>
    <row r="20" spans="1:13" x14ac:dyDescent="0.3">
      <c r="A20" s="16">
        <v>1908</v>
      </c>
      <c r="B20" s="6" t="s">
        <v>40</v>
      </c>
      <c r="C20" s="6" t="s">
        <v>42</v>
      </c>
      <c r="D20" s="6" t="s">
        <v>16</v>
      </c>
      <c r="E20" s="10">
        <f>INDEX('Trasy-km'!$D:$D,MATCH(B20&amp;" – "&amp;C20,'Trasy-km'!$C:$C,0))</f>
        <v>105.3</v>
      </c>
      <c r="F20" s="10">
        <f>INDEX('Trasy-km'!$E:$E,MATCH(B20&amp;" – "&amp;C20,'Trasy-km'!$C:$C,0))</f>
        <v>0</v>
      </c>
      <c r="G20" s="10">
        <f>INDEX('Trasy-km'!$F:$F,MATCH(B20&amp;" – "&amp;C20,'Trasy-km'!$C:$C,0))</f>
        <v>22.7</v>
      </c>
      <c r="H20" s="10">
        <f>INDEX('Trasy-km'!$G:$G,MATCH(B20&amp;" – "&amp;C20,'Trasy-km'!$C:$C,0))</f>
        <v>6.2</v>
      </c>
      <c r="I20" s="6">
        <f>INDEX('Provozní dny'!$B:$B,MATCH(D20,'Provozní dny'!$A:$A,0))</f>
        <v>250</v>
      </c>
      <c r="J20" s="10">
        <f t="shared" si="0"/>
        <v>26325</v>
      </c>
      <c r="K20" s="10">
        <f t="shared" si="1"/>
        <v>0</v>
      </c>
      <c r="L20" s="10">
        <f t="shared" si="2"/>
        <v>5675</v>
      </c>
      <c r="M20" s="17">
        <f t="shared" si="3"/>
        <v>1550</v>
      </c>
    </row>
    <row r="21" spans="1:13" x14ac:dyDescent="0.3">
      <c r="A21" s="16">
        <v>28310</v>
      </c>
      <c r="B21" s="6" t="s">
        <v>40</v>
      </c>
      <c r="C21" s="6" t="s">
        <v>38</v>
      </c>
      <c r="D21" s="6" t="s">
        <v>20</v>
      </c>
      <c r="E21" s="10">
        <f>INDEX('Trasy-km'!$D:$D,MATCH(B21&amp;" – "&amp;C21,'Trasy-km'!$C:$C,0))</f>
        <v>0</v>
      </c>
      <c r="F21" s="10">
        <f>INDEX('Trasy-km'!$E:$E,MATCH(B21&amp;" – "&amp;C21,'Trasy-km'!$C:$C,0))</f>
        <v>0</v>
      </c>
      <c r="G21" s="10">
        <f>INDEX('Trasy-km'!$F:$F,MATCH(B21&amp;" – "&amp;C21,'Trasy-km'!$C:$C,0))</f>
        <v>16.7</v>
      </c>
      <c r="H21" s="10">
        <f>INDEX('Trasy-km'!$G:$G,MATCH(B21&amp;" – "&amp;C21,'Trasy-km'!$C:$C,0))</f>
        <v>0</v>
      </c>
      <c r="I21" s="6">
        <f>INDEX('Provozní dny'!$B:$B,MATCH(D21,'Provozní dny'!$A:$A,0))</f>
        <v>115</v>
      </c>
      <c r="J21" s="10">
        <f t="shared" si="0"/>
        <v>0</v>
      </c>
      <c r="K21" s="10">
        <f t="shared" si="1"/>
        <v>0</v>
      </c>
      <c r="L21" s="10">
        <f t="shared" si="2"/>
        <v>1920.5</v>
      </c>
      <c r="M21" s="17">
        <f t="shared" si="3"/>
        <v>0</v>
      </c>
    </row>
    <row r="22" spans="1:13" x14ac:dyDescent="0.3">
      <c r="A22" s="16">
        <v>28310</v>
      </c>
      <c r="B22" s="6" t="s">
        <v>38</v>
      </c>
      <c r="C22" s="6" t="s">
        <v>41</v>
      </c>
      <c r="D22" s="6" t="s">
        <v>28</v>
      </c>
      <c r="E22" s="10">
        <f>INDEX('Trasy-km'!$D:$D,MATCH(B22&amp;" – "&amp;C22,'Trasy-km'!$C:$C,0))</f>
        <v>43.8</v>
      </c>
      <c r="F22" s="10">
        <f>INDEX('Trasy-km'!$E:$E,MATCH(B22&amp;" – "&amp;C22,'Trasy-km'!$C:$C,0))</f>
        <v>0</v>
      </c>
      <c r="G22" s="10">
        <f>INDEX('Trasy-km'!$F:$F,MATCH(B22&amp;" – "&amp;C22,'Trasy-km'!$C:$C,0))</f>
        <v>6</v>
      </c>
      <c r="H22" s="10">
        <f>INDEX('Trasy-km'!$G:$G,MATCH(B22&amp;" – "&amp;C22,'Trasy-km'!$C:$C,0))</f>
        <v>0</v>
      </c>
      <c r="I22" s="6">
        <f>INDEX('Provozní dny'!$B:$B,MATCH(D22,'Provozní dny'!$A:$A,0))</f>
        <v>365</v>
      </c>
      <c r="J22" s="10">
        <f t="shared" si="0"/>
        <v>15986.999999999998</v>
      </c>
      <c r="K22" s="10">
        <f t="shared" si="1"/>
        <v>0</v>
      </c>
      <c r="L22" s="10">
        <f t="shared" si="2"/>
        <v>2190</v>
      </c>
      <c r="M22" s="17">
        <f t="shared" si="3"/>
        <v>0</v>
      </c>
    </row>
    <row r="23" spans="1:13" x14ac:dyDescent="0.3">
      <c r="A23" s="16">
        <v>28338</v>
      </c>
      <c r="B23" s="6" t="s">
        <v>40</v>
      </c>
      <c r="C23" s="6" t="s">
        <v>39</v>
      </c>
      <c r="D23" s="6" t="s">
        <v>16</v>
      </c>
      <c r="E23" s="10">
        <f>INDEX('Trasy-km'!$D:$D,MATCH(B23&amp;" – "&amp;C23,'Trasy-km'!$C:$C,0))</f>
        <v>0</v>
      </c>
      <c r="F23" s="10">
        <f>INDEX('Trasy-km'!$E:$E,MATCH(B23&amp;" – "&amp;C23,'Trasy-km'!$C:$C,0))</f>
        <v>0</v>
      </c>
      <c r="G23" s="10">
        <f>INDEX('Trasy-km'!$F:$F,MATCH(B23&amp;" – "&amp;C23,'Trasy-km'!$C:$C,0))</f>
        <v>17.600000000000001</v>
      </c>
      <c r="H23" s="10">
        <f>INDEX('Trasy-km'!$G:$G,MATCH(B23&amp;" – "&amp;C23,'Trasy-km'!$C:$C,0))</f>
        <v>0</v>
      </c>
      <c r="I23" s="6">
        <f>INDEX('Provozní dny'!$B:$B,MATCH(D23,'Provozní dny'!$A:$A,0))</f>
        <v>250</v>
      </c>
      <c r="J23" s="10">
        <f t="shared" si="0"/>
        <v>0</v>
      </c>
      <c r="K23" s="10">
        <f t="shared" si="1"/>
        <v>0</v>
      </c>
      <c r="L23" s="10">
        <f t="shared" si="2"/>
        <v>4400</v>
      </c>
      <c r="M23" s="17">
        <f t="shared" si="3"/>
        <v>0</v>
      </c>
    </row>
    <row r="24" spans="1:13" x14ac:dyDescent="0.3">
      <c r="A24" s="16">
        <v>1910</v>
      </c>
      <c r="B24" s="6" t="s">
        <v>38</v>
      </c>
      <c r="C24" s="6" t="s">
        <v>5</v>
      </c>
      <c r="D24" s="6" t="s">
        <v>16</v>
      </c>
      <c r="E24" s="10">
        <f>INDEX('Trasy-km'!$D:$D,MATCH(B24&amp;" – "&amp;C24,'Trasy-km'!$C:$C,0))</f>
        <v>71.099999999999994</v>
      </c>
      <c r="F24" s="10">
        <f>INDEX('Trasy-km'!$E:$E,MATCH(B24&amp;" – "&amp;C24,'Trasy-km'!$C:$C,0))</f>
        <v>0</v>
      </c>
      <c r="G24" s="10">
        <f>INDEX('Trasy-km'!$F:$F,MATCH(B24&amp;" – "&amp;C24,'Trasy-km'!$C:$C,0))</f>
        <v>6</v>
      </c>
      <c r="H24" s="10">
        <f>INDEX('Trasy-km'!$G:$G,MATCH(B24&amp;" – "&amp;C24,'Trasy-km'!$C:$C,0))</f>
        <v>0</v>
      </c>
      <c r="I24" s="6">
        <f>INDEX('Provozní dny'!$B:$B,MATCH(D24,'Provozní dny'!$A:$A,0))</f>
        <v>250</v>
      </c>
      <c r="J24" s="10">
        <f t="shared" si="0"/>
        <v>17775</v>
      </c>
      <c r="K24" s="10">
        <f t="shared" si="1"/>
        <v>0</v>
      </c>
      <c r="L24" s="10">
        <f t="shared" si="2"/>
        <v>1500</v>
      </c>
      <c r="M24" s="17">
        <f t="shared" si="3"/>
        <v>0</v>
      </c>
    </row>
    <row r="25" spans="1:13" x14ac:dyDescent="0.3">
      <c r="A25" s="16">
        <v>1910</v>
      </c>
      <c r="B25" s="6" t="s">
        <v>5</v>
      </c>
      <c r="C25" s="6" t="s">
        <v>42</v>
      </c>
      <c r="D25" s="6" t="s">
        <v>28</v>
      </c>
      <c r="E25" s="10">
        <f>INDEX('Trasy-km'!$D:$D,MATCH(B25&amp;" – "&amp;C25,'Trasy-km'!$C:$C,0))</f>
        <v>34.200000000000003</v>
      </c>
      <c r="F25" s="10">
        <f>INDEX('Trasy-km'!$E:$E,MATCH(B25&amp;" – "&amp;C25,'Trasy-km'!$C:$C,0))</f>
        <v>0</v>
      </c>
      <c r="G25" s="10">
        <f>INDEX('Trasy-km'!$F:$F,MATCH(B25&amp;" – "&amp;C25,'Trasy-km'!$C:$C,0))</f>
        <v>0</v>
      </c>
      <c r="H25" s="10">
        <f>INDEX('Trasy-km'!$G:$G,MATCH(B25&amp;" – "&amp;C25,'Trasy-km'!$C:$C,0))</f>
        <v>6.2</v>
      </c>
      <c r="I25" s="6">
        <f>INDEX('Provozní dny'!$B:$B,MATCH(D25,'Provozní dny'!$A:$A,0))</f>
        <v>365</v>
      </c>
      <c r="J25" s="10">
        <f t="shared" si="0"/>
        <v>12483.000000000002</v>
      </c>
      <c r="K25" s="10">
        <f t="shared" si="1"/>
        <v>0</v>
      </c>
      <c r="L25" s="10">
        <f t="shared" si="2"/>
        <v>0</v>
      </c>
      <c r="M25" s="17">
        <f t="shared" si="3"/>
        <v>2263</v>
      </c>
    </row>
    <row r="26" spans="1:13" x14ac:dyDescent="0.3">
      <c r="A26" s="16">
        <v>28340</v>
      </c>
      <c r="B26" s="6" t="s">
        <v>40</v>
      </c>
      <c r="C26" s="6" t="s">
        <v>39</v>
      </c>
      <c r="D26" s="6" t="s">
        <v>16</v>
      </c>
      <c r="E26" s="10">
        <f>INDEX('Trasy-km'!$D:$D,MATCH(B26&amp;" – "&amp;C26,'Trasy-km'!$C:$C,0))</f>
        <v>0</v>
      </c>
      <c r="F26" s="10">
        <f>INDEX('Trasy-km'!$E:$E,MATCH(B26&amp;" – "&amp;C26,'Trasy-km'!$C:$C,0))</f>
        <v>0</v>
      </c>
      <c r="G26" s="10">
        <f>INDEX('Trasy-km'!$F:$F,MATCH(B26&amp;" – "&amp;C26,'Trasy-km'!$C:$C,0))</f>
        <v>17.600000000000001</v>
      </c>
      <c r="H26" s="10">
        <f>INDEX('Trasy-km'!$G:$G,MATCH(B26&amp;" – "&amp;C26,'Trasy-km'!$C:$C,0))</f>
        <v>0</v>
      </c>
      <c r="I26" s="6">
        <f>INDEX('Provozní dny'!$B:$B,MATCH(D26,'Provozní dny'!$A:$A,0))</f>
        <v>250</v>
      </c>
      <c r="J26" s="10">
        <f t="shared" si="0"/>
        <v>0</v>
      </c>
      <c r="K26" s="10">
        <f t="shared" si="1"/>
        <v>0</v>
      </c>
      <c r="L26" s="10">
        <f t="shared" si="2"/>
        <v>4400</v>
      </c>
      <c r="M26" s="17">
        <f t="shared" si="3"/>
        <v>0</v>
      </c>
    </row>
    <row r="27" spans="1:13" x14ac:dyDescent="0.3">
      <c r="A27" s="16">
        <v>28312</v>
      </c>
      <c r="B27" s="6" t="s">
        <v>40</v>
      </c>
      <c r="C27" s="6" t="s">
        <v>38</v>
      </c>
      <c r="D27" s="6" t="s">
        <v>20</v>
      </c>
      <c r="E27" s="10">
        <f>INDEX('Trasy-km'!$D:$D,MATCH(B27&amp;" – "&amp;C27,'Trasy-km'!$C:$C,0))</f>
        <v>0</v>
      </c>
      <c r="F27" s="10">
        <f>INDEX('Trasy-km'!$E:$E,MATCH(B27&amp;" – "&amp;C27,'Trasy-km'!$C:$C,0))</f>
        <v>0</v>
      </c>
      <c r="G27" s="10">
        <f>INDEX('Trasy-km'!$F:$F,MATCH(B27&amp;" – "&amp;C27,'Trasy-km'!$C:$C,0))</f>
        <v>16.7</v>
      </c>
      <c r="H27" s="10">
        <f>INDEX('Trasy-km'!$G:$G,MATCH(B27&amp;" – "&amp;C27,'Trasy-km'!$C:$C,0))</f>
        <v>0</v>
      </c>
      <c r="I27" s="6">
        <f>INDEX('Provozní dny'!$B:$B,MATCH(D27,'Provozní dny'!$A:$A,0))</f>
        <v>115</v>
      </c>
      <c r="J27" s="10">
        <f t="shared" si="0"/>
        <v>0</v>
      </c>
      <c r="K27" s="10">
        <f t="shared" si="1"/>
        <v>0</v>
      </c>
      <c r="L27" s="10">
        <f t="shared" si="2"/>
        <v>1920.5</v>
      </c>
      <c r="M27" s="17">
        <f t="shared" si="3"/>
        <v>0</v>
      </c>
    </row>
    <row r="28" spans="1:13" x14ac:dyDescent="0.3">
      <c r="A28" s="16">
        <v>28312</v>
      </c>
      <c r="B28" s="6" t="s">
        <v>38</v>
      </c>
      <c r="C28" s="6" t="s">
        <v>41</v>
      </c>
      <c r="D28" s="6" t="s">
        <v>28</v>
      </c>
      <c r="E28" s="10">
        <f>INDEX('Trasy-km'!$D:$D,MATCH(B28&amp;" – "&amp;C28,'Trasy-km'!$C:$C,0))</f>
        <v>43.8</v>
      </c>
      <c r="F28" s="10">
        <f>INDEX('Trasy-km'!$E:$E,MATCH(B28&amp;" – "&amp;C28,'Trasy-km'!$C:$C,0))</f>
        <v>0</v>
      </c>
      <c r="G28" s="10">
        <f>INDEX('Trasy-km'!$F:$F,MATCH(B28&amp;" – "&amp;C28,'Trasy-km'!$C:$C,0))</f>
        <v>6</v>
      </c>
      <c r="H28" s="10">
        <f>INDEX('Trasy-km'!$G:$G,MATCH(B28&amp;" – "&amp;C28,'Trasy-km'!$C:$C,0))</f>
        <v>0</v>
      </c>
      <c r="I28" s="6">
        <f>INDEX('Provozní dny'!$B:$B,MATCH(D28,'Provozní dny'!$A:$A,0))</f>
        <v>365</v>
      </c>
      <c r="J28" s="10">
        <f t="shared" si="0"/>
        <v>15986.999999999998</v>
      </c>
      <c r="K28" s="10">
        <f t="shared" si="1"/>
        <v>0</v>
      </c>
      <c r="L28" s="10">
        <f t="shared" si="2"/>
        <v>2190</v>
      </c>
      <c r="M28" s="17">
        <f t="shared" si="3"/>
        <v>0</v>
      </c>
    </row>
    <row r="29" spans="1:13" x14ac:dyDescent="0.3">
      <c r="A29" s="16">
        <v>28314</v>
      </c>
      <c r="B29" s="6" t="s">
        <v>40</v>
      </c>
      <c r="C29" s="6" t="s">
        <v>49</v>
      </c>
      <c r="D29" s="6" t="s">
        <v>16</v>
      </c>
      <c r="E29" s="10">
        <f>INDEX('Trasy-km'!$D:$D,MATCH(B29&amp;" – "&amp;C29,'Trasy-km'!$C:$C,0))</f>
        <v>45.6</v>
      </c>
      <c r="F29" s="10">
        <f>INDEX('Trasy-km'!$E:$E,MATCH(B29&amp;" – "&amp;C29,'Trasy-km'!$C:$C,0))</f>
        <v>0</v>
      </c>
      <c r="G29" s="10">
        <f>INDEX('Trasy-km'!$F:$F,MATCH(B29&amp;" – "&amp;C29,'Trasy-km'!$C:$C,0))</f>
        <v>22.7</v>
      </c>
      <c r="H29" s="10">
        <f>INDEX('Trasy-km'!$G:$G,MATCH(B29&amp;" – "&amp;C29,'Trasy-km'!$C:$C,0))</f>
        <v>0</v>
      </c>
      <c r="I29" s="6">
        <f>INDEX('Provozní dny'!$B:$B,MATCH(D29,'Provozní dny'!$A:$A,0))</f>
        <v>250</v>
      </c>
      <c r="J29" s="10">
        <f t="shared" si="0"/>
        <v>11400</v>
      </c>
      <c r="K29" s="10">
        <f t="shared" si="1"/>
        <v>0</v>
      </c>
      <c r="L29" s="10">
        <f t="shared" si="2"/>
        <v>5675</v>
      </c>
      <c r="M29" s="17">
        <f t="shared" si="3"/>
        <v>0</v>
      </c>
    </row>
    <row r="30" spans="1:13" x14ac:dyDescent="0.3">
      <c r="A30" s="16">
        <v>1912</v>
      </c>
      <c r="B30" s="6" t="s">
        <v>43</v>
      </c>
      <c r="C30" s="6" t="s">
        <v>42</v>
      </c>
      <c r="D30" s="6" t="s">
        <v>20</v>
      </c>
      <c r="E30" s="10">
        <f>INDEX('Trasy-km'!$D:$D,MATCH(B30&amp;" – "&amp;C30,'Trasy-km'!$C:$C,0))</f>
        <v>98</v>
      </c>
      <c r="F30" s="10">
        <f>INDEX('Trasy-km'!$E:$E,MATCH(B30&amp;" – "&amp;C30,'Trasy-km'!$C:$C,0))</f>
        <v>0</v>
      </c>
      <c r="G30" s="10">
        <f>INDEX('Trasy-km'!$F:$F,MATCH(B30&amp;" – "&amp;C30,'Trasy-km'!$C:$C,0))</f>
        <v>0</v>
      </c>
      <c r="H30" s="10">
        <f>INDEX('Trasy-km'!$G:$G,MATCH(B30&amp;" – "&amp;C30,'Trasy-km'!$C:$C,0))</f>
        <v>6.2</v>
      </c>
      <c r="I30" s="6">
        <f>INDEX('Provozní dny'!$B:$B,MATCH(D30,'Provozní dny'!$A:$A,0))</f>
        <v>115</v>
      </c>
      <c r="J30" s="10">
        <f t="shared" si="0"/>
        <v>11270</v>
      </c>
      <c r="K30" s="10">
        <f t="shared" si="1"/>
        <v>0</v>
      </c>
      <c r="L30" s="10">
        <f t="shared" si="2"/>
        <v>0</v>
      </c>
      <c r="M30" s="17">
        <f t="shared" si="3"/>
        <v>713</v>
      </c>
    </row>
    <row r="31" spans="1:13" x14ac:dyDescent="0.3">
      <c r="A31" s="16">
        <v>28316</v>
      </c>
      <c r="B31" s="6" t="s">
        <v>40</v>
      </c>
      <c r="C31" s="6" t="s">
        <v>38</v>
      </c>
      <c r="D31" s="6" t="s">
        <v>20</v>
      </c>
      <c r="E31" s="10">
        <f>INDEX('Trasy-km'!$D:$D,MATCH(B31&amp;" – "&amp;C31,'Trasy-km'!$C:$C,0))</f>
        <v>0</v>
      </c>
      <c r="F31" s="10">
        <f>INDEX('Trasy-km'!$E:$E,MATCH(B31&amp;" – "&amp;C31,'Trasy-km'!$C:$C,0))</f>
        <v>0</v>
      </c>
      <c r="G31" s="10">
        <f>INDEX('Trasy-km'!$F:$F,MATCH(B31&amp;" – "&amp;C31,'Trasy-km'!$C:$C,0))</f>
        <v>16.7</v>
      </c>
      <c r="H31" s="10">
        <f>INDEX('Trasy-km'!$G:$G,MATCH(B31&amp;" – "&amp;C31,'Trasy-km'!$C:$C,0))</f>
        <v>0</v>
      </c>
      <c r="I31" s="6">
        <f>INDEX('Provozní dny'!$B:$B,MATCH(D31,'Provozní dny'!$A:$A,0))</f>
        <v>115</v>
      </c>
      <c r="J31" s="10">
        <f t="shared" si="0"/>
        <v>0</v>
      </c>
      <c r="K31" s="10">
        <f t="shared" si="1"/>
        <v>0</v>
      </c>
      <c r="L31" s="10">
        <f t="shared" si="2"/>
        <v>1920.5</v>
      </c>
      <c r="M31" s="17">
        <f t="shared" si="3"/>
        <v>0</v>
      </c>
    </row>
    <row r="32" spans="1:13" x14ac:dyDescent="0.3">
      <c r="A32" s="16">
        <v>28316</v>
      </c>
      <c r="B32" s="6" t="s">
        <v>38</v>
      </c>
      <c r="C32" s="6" t="s">
        <v>41</v>
      </c>
      <c r="D32" s="6" t="s">
        <v>28</v>
      </c>
      <c r="E32" s="10">
        <f>INDEX('Trasy-km'!$D:$D,MATCH(B32&amp;" – "&amp;C32,'Trasy-km'!$C:$C,0))</f>
        <v>43.8</v>
      </c>
      <c r="F32" s="10">
        <f>INDEX('Trasy-km'!$E:$E,MATCH(B32&amp;" – "&amp;C32,'Trasy-km'!$C:$C,0))</f>
        <v>0</v>
      </c>
      <c r="G32" s="10">
        <f>INDEX('Trasy-km'!$F:$F,MATCH(B32&amp;" – "&amp;C32,'Trasy-km'!$C:$C,0))</f>
        <v>6</v>
      </c>
      <c r="H32" s="10">
        <f>INDEX('Trasy-km'!$G:$G,MATCH(B32&amp;" – "&amp;C32,'Trasy-km'!$C:$C,0))</f>
        <v>0</v>
      </c>
      <c r="I32" s="6">
        <f>INDEX('Provozní dny'!$B:$B,MATCH(D32,'Provozní dny'!$A:$A,0))</f>
        <v>365</v>
      </c>
      <c r="J32" s="10">
        <f t="shared" si="0"/>
        <v>15986.999999999998</v>
      </c>
      <c r="K32" s="10">
        <f t="shared" si="1"/>
        <v>0</v>
      </c>
      <c r="L32" s="10">
        <f t="shared" si="2"/>
        <v>2190</v>
      </c>
      <c r="M32" s="17">
        <f t="shared" si="3"/>
        <v>0</v>
      </c>
    </row>
    <row r="33" spans="1:13" x14ac:dyDescent="0.3">
      <c r="A33" s="16">
        <v>8342</v>
      </c>
      <c r="B33" s="6" t="s">
        <v>41</v>
      </c>
      <c r="C33" s="6" t="s">
        <v>5</v>
      </c>
      <c r="D33" s="6" t="s">
        <v>28</v>
      </c>
      <c r="E33" s="10">
        <f>INDEX('Trasy-km'!$D:$D,MATCH(B33&amp;" – "&amp;C33,'Trasy-km'!$C:$C,0))</f>
        <v>27.3</v>
      </c>
      <c r="F33" s="10">
        <f>INDEX('Trasy-km'!$E:$E,MATCH(B33&amp;" – "&amp;C33,'Trasy-km'!$C:$C,0))</f>
        <v>0</v>
      </c>
      <c r="G33" s="10">
        <f>INDEX('Trasy-km'!$F:$F,MATCH(B33&amp;" – "&amp;C33,'Trasy-km'!$C:$C,0))</f>
        <v>0</v>
      </c>
      <c r="H33" s="10">
        <f>INDEX('Trasy-km'!$G:$G,MATCH(B33&amp;" – "&amp;C33,'Trasy-km'!$C:$C,0))</f>
        <v>0</v>
      </c>
      <c r="I33" s="6">
        <f>INDEX('Provozní dny'!$B:$B,MATCH(D33,'Provozní dny'!$A:$A,0))</f>
        <v>365</v>
      </c>
      <c r="J33" s="10">
        <f t="shared" si="0"/>
        <v>9964.5</v>
      </c>
      <c r="K33" s="10">
        <f t="shared" si="1"/>
        <v>0</v>
      </c>
      <c r="L33" s="10">
        <f t="shared" si="2"/>
        <v>0</v>
      </c>
      <c r="M33" s="17">
        <f t="shared" si="3"/>
        <v>0</v>
      </c>
    </row>
    <row r="34" spans="1:13" x14ac:dyDescent="0.3">
      <c r="A34" s="16">
        <v>28344</v>
      </c>
      <c r="B34" s="6" t="s">
        <v>40</v>
      </c>
      <c r="C34" s="6" t="s">
        <v>39</v>
      </c>
      <c r="D34" s="6" t="s">
        <v>16</v>
      </c>
      <c r="E34" s="10">
        <f>INDEX('Trasy-km'!$D:$D,MATCH(B34&amp;" – "&amp;C34,'Trasy-km'!$C:$C,0))</f>
        <v>0</v>
      </c>
      <c r="F34" s="10">
        <f>INDEX('Trasy-km'!$E:$E,MATCH(B34&amp;" – "&amp;C34,'Trasy-km'!$C:$C,0))</f>
        <v>0</v>
      </c>
      <c r="G34" s="10">
        <f>INDEX('Trasy-km'!$F:$F,MATCH(B34&amp;" – "&amp;C34,'Trasy-km'!$C:$C,0))</f>
        <v>17.600000000000001</v>
      </c>
      <c r="H34" s="10">
        <f>INDEX('Trasy-km'!$G:$G,MATCH(B34&amp;" – "&amp;C34,'Trasy-km'!$C:$C,0))</f>
        <v>0</v>
      </c>
      <c r="I34" s="6">
        <f>INDEX('Provozní dny'!$B:$B,MATCH(D34,'Provozní dny'!$A:$A,0))</f>
        <v>250</v>
      </c>
      <c r="J34" s="10">
        <f t="shared" si="0"/>
        <v>0</v>
      </c>
      <c r="K34" s="10">
        <f t="shared" si="1"/>
        <v>0</v>
      </c>
      <c r="L34" s="10">
        <f t="shared" si="2"/>
        <v>4400</v>
      </c>
      <c r="M34" s="17">
        <f t="shared" si="3"/>
        <v>0</v>
      </c>
    </row>
    <row r="35" spans="1:13" x14ac:dyDescent="0.3">
      <c r="A35" s="16">
        <v>1914</v>
      </c>
      <c r="B35" s="6" t="s">
        <v>40</v>
      </c>
      <c r="C35" s="6" t="s">
        <v>38</v>
      </c>
      <c r="D35" s="6" t="s">
        <v>20</v>
      </c>
      <c r="E35" s="10">
        <f>INDEX('Trasy-km'!$D:$D,MATCH(B35&amp;" – "&amp;C35,'Trasy-km'!$C:$C,0))</f>
        <v>0</v>
      </c>
      <c r="F35" s="10">
        <f>INDEX('Trasy-km'!$E:$E,MATCH(B35&amp;" – "&amp;C35,'Trasy-km'!$C:$C,0))</f>
        <v>0</v>
      </c>
      <c r="G35" s="10">
        <f>INDEX('Trasy-km'!$F:$F,MATCH(B35&amp;" – "&amp;C35,'Trasy-km'!$C:$C,0))</f>
        <v>16.7</v>
      </c>
      <c r="H35" s="10">
        <f>INDEX('Trasy-km'!$G:$G,MATCH(B35&amp;" – "&amp;C35,'Trasy-km'!$C:$C,0))</f>
        <v>0</v>
      </c>
      <c r="I35" s="6">
        <f>INDEX('Provozní dny'!$B:$B,MATCH(D35,'Provozní dny'!$A:$A,0))</f>
        <v>115</v>
      </c>
      <c r="J35" s="10">
        <f t="shared" si="0"/>
        <v>0</v>
      </c>
      <c r="K35" s="10">
        <f t="shared" si="1"/>
        <v>0</v>
      </c>
      <c r="L35" s="10">
        <f t="shared" si="2"/>
        <v>1920.5</v>
      </c>
      <c r="M35" s="17">
        <f t="shared" si="3"/>
        <v>0</v>
      </c>
    </row>
    <row r="36" spans="1:13" x14ac:dyDescent="0.3">
      <c r="A36" s="16">
        <v>1914</v>
      </c>
      <c r="B36" s="6" t="s">
        <v>38</v>
      </c>
      <c r="C36" s="6" t="s">
        <v>42</v>
      </c>
      <c r="D36" s="6" t="s">
        <v>28</v>
      </c>
      <c r="E36" s="10">
        <f>INDEX('Trasy-km'!$D:$D,MATCH(B36&amp;" – "&amp;C36,'Trasy-km'!$C:$C,0))</f>
        <v>105.3</v>
      </c>
      <c r="F36" s="10">
        <f>INDEX('Trasy-km'!$E:$E,MATCH(B36&amp;" – "&amp;C36,'Trasy-km'!$C:$C,0))</f>
        <v>0</v>
      </c>
      <c r="G36" s="10">
        <f>INDEX('Trasy-km'!$F:$F,MATCH(B36&amp;" – "&amp;C36,'Trasy-km'!$C:$C,0))</f>
        <v>6</v>
      </c>
      <c r="H36" s="10">
        <f>INDEX('Trasy-km'!$G:$G,MATCH(B36&amp;" – "&amp;C36,'Trasy-km'!$C:$C,0))</f>
        <v>6.2</v>
      </c>
      <c r="I36" s="6">
        <f>INDEX('Provozní dny'!$B:$B,MATCH(D36,'Provozní dny'!$A:$A,0))</f>
        <v>365</v>
      </c>
      <c r="J36" s="10">
        <f t="shared" si="0"/>
        <v>38434.5</v>
      </c>
      <c r="K36" s="10">
        <f t="shared" si="1"/>
        <v>0</v>
      </c>
      <c r="L36" s="10">
        <f t="shared" si="2"/>
        <v>2190</v>
      </c>
      <c r="M36" s="17">
        <f t="shared" si="3"/>
        <v>2263</v>
      </c>
    </row>
    <row r="37" spans="1:13" x14ac:dyDescent="0.3">
      <c r="A37" s="16">
        <v>28346</v>
      </c>
      <c r="B37" s="6" t="s">
        <v>38</v>
      </c>
      <c r="C37" s="6" t="s">
        <v>43</v>
      </c>
      <c r="D37" s="6" t="s">
        <v>16</v>
      </c>
      <c r="E37" s="10">
        <f>INDEX('Trasy-km'!$D:$D,MATCH(B37&amp;" – "&amp;C37,'Trasy-km'!$C:$C,0))</f>
        <v>7.3</v>
      </c>
      <c r="F37" s="10">
        <f>INDEX('Trasy-km'!$E:$E,MATCH(B37&amp;" – "&amp;C37,'Trasy-km'!$C:$C,0))</f>
        <v>0</v>
      </c>
      <c r="G37" s="10">
        <f>INDEX('Trasy-km'!$F:$F,MATCH(B37&amp;" – "&amp;C37,'Trasy-km'!$C:$C,0))</f>
        <v>6</v>
      </c>
      <c r="H37" s="10">
        <f>INDEX('Trasy-km'!$G:$G,MATCH(B37&amp;" – "&amp;C37,'Trasy-km'!$C:$C,0))</f>
        <v>0</v>
      </c>
      <c r="I37" s="6">
        <f>INDEX('Provozní dny'!$B:$B,MATCH(D37,'Provozní dny'!$A:$A,0))</f>
        <v>250</v>
      </c>
      <c r="J37" s="10">
        <f t="shared" si="0"/>
        <v>1825</v>
      </c>
      <c r="K37" s="10">
        <f t="shared" si="1"/>
        <v>0</v>
      </c>
      <c r="L37" s="10">
        <f t="shared" si="2"/>
        <v>1500</v>
      </c>
      <c r="M37" s="17">
        <f t="shared" si="3"/>
        <v>0</v>
      </c>
    </row>
    <row r="38" spans="1:13" x14ac:dyDescent="0.3">
      <c r="A38" s="16">
        <v>28331</v>
      </c>
      <c r="B38" s="6" t="s">
        <v>37</v>
      </c>
      <c r="C38" s="6" t="s">
        <v>38</v>
      </c>
      <c r="D38" s="6" t="s">
        <v>16</v>
      </c>
      <c r="E38" s="10">
        <f>INDEX('Trasy-km'!$D:$D,MATCH(B38&amp;" – "&amp;C38,'Trasy-km'!$C:$C,0))</f>
        <v>14.2</v>
      </c>
      <c r="F38" s="10">
        <f>INDEX('Trasy-km'!$E:$E,MATCH(B38&amp;" – "&amp;C38,'Trasy-km'!$C:$C,0))</f>
        <v>0</v>
      </c>
      <c r="G38" s="10">
        <f>INDEX('Trasy-km'!$F:$F,MATCH(B38&amp;" – "&amp;C38,'Trasy-km'!$C:$C,0))</f>
        <v>6</v>
      </c>
      <c r="H38" s="10">
        <f>INDEX('Trasy-km'!$G:$G,MATCH(B38&amp;" – "&amp;C38,'Trasy-km'!$C:$C,0))</f>
        <v>0</v>
      </c>
      <c r="I38" s="6">
        <f>INDEX('Provozní dny'!$B:$B,MATCH(D38,'Provozní dny'!$A:$A,0))</f>
        <v>250</v>
      </c>
      <c r="J38" s="10">
        <f t="shared" si="0"/>
        <v>3550</v>
      </c>
      <c r="K38" s="10">
        <f t="shared" si="1"/>
        <v>0</v>
      </c>
      <c r="L38" s="10">
        <f t="shared" si="2"/>
        <v>1500</v>
      </c>
      <c r="M38" s="17">
        <f t="shared" si="3"/>
        <v>0</v>
      </c>
    </row>
    <row r="39" spans="1:13" x14ac:dyDescent="0.3">
      <c r="A39" s="16">
        <v>28333</v>
      </c>
      <c r="B39" s="6" t="s">
        <v>39</v>
      </c>
      <c r="C39" s="6" t="s">
        <v>40</v>
      </c>
      <c r="D39" s="6" t="s">
        <v>16</v>
      </c>
      <c r="E39" s="10">
        <f>INDEX('Trasy-km'!$D:$D,MATCH(B39&amp;" – "&amp;C39,'Trasy-km'!$C:$C,0))</f>
        <v>0</v>
      </c>
      <c r="F39" s="10">
        <f>INDEX('Trasy-km'!$E:$E,MATCH(B39&amp;" – "&amp;C39,'Trasy-km'!$C:$C,0))</f>
        <v>0</v>
      </c>
      <c r="G39" s="10">
        <f>INDEX('Trasy-km'!$F:$F,MATCH(B39&amp;" – "&amp;C39,'Trasy-km'!$C:$C,0))</f>
        <v>17.600000000000001</v>
      </c>
      <c r="H39" s="10">
        <f>INDEX('Trasy-km'!$G:$G,MATCH(B39&amp;" – "&amp;C39,'Trasy-km'!$C:$C,0))</f>
        <v>0</v>
      </c>
      <c r="I39" s="6">
        <f>INDEX('Provozní dny'!$B:$B,MATCH(D39,'Provozní dny'!$A:$A,0))</f>
        <v>250</v>
      </c>
      <c r="J39" s="10">
        <f t="shared" ref="J39:J75" si="4">E39*$I39</f>
        <v>0</v>
      </c>
      <c r="K39" s="10">
        <f t="shared" ref="K39:K75" si="5">F39*$I39</f>
        <v>0</v>
      </c>
      <c r="L39" s="10">
        <f t="shared" ref="L39:L75" si="6">G39*$I39</f>
        <v>4400</v>
      </c>
      <c r="M39" s="17">
        <f t="shared" ref="M39:M75" si="7">H39*$I39</f>
        <v>0</v>
      </c>
    </row>
    <row r="40" spans="1:13" x14ac:dyDescent="0.3">
      <c r="A40" s="16">
        <v>8341</v>
      </c>
      <c r="B40" s="6" t="s">
        <v>5</v>
      </c>
      <c r="C40" s="6" t="s">
        <v>41</v>
      </c>
      <c r="D40" s="6" t="s">
        <v>20</v>
      </c>
      <c r="E40" s="10">
        <f>INDEX('Trasy-km'!$D:$D,MATCH(B40&amp;" – "&amp;C40,'Trasy-km'!$C:$C,0))</f>
        <v>27.3</v>
      </c>
      <c r="F40" s="10">
        <f>INDEX('Trasy-km'!$E:$E,MATCH(B40&amp;" – "&amp;C40,'Trasy-km'!$C:$C,0))</f>
        <v>0</v>
      </c>
      <c r="G40" s="10">
        <f>INDEX('Trasy-km'!$F:$F,MATCH(B40&amp;" – "&amp;C40,'Trasy-km'!$C:$C,0))</f>
        <v>0</v>
      </c>
      <c r="H40" s="10">
        <f>INDEX('Trasy-km'!$G:$G,MATCH(B40&amp;" – "&amp;C40,'Trasy-km'!$C:$C,0))</f>
        <v>0</v>
      </c>
      <c r="I40" s="6">
        <f>INDEX('Provozní dny'!$B:$B,MATCH(D40,'Provozní dny'!$A:$A,0))</f>
        <v>115</v>
      </c>
      <c r="J40" s="10">
        <f t="shared" si="4"/>
        <v>3139.5</v>
      </c>
      <c r="K40" s="10">
        <f t="shared" si="5"/>
        <v>0</v>
      </c>
      <c r="L40" s="10">
        <f t="shared" si="6"/>
        <v>0</v>
      </c>
      <c r="M40" s="17">
        <f t="shared" si="7"/>
        <v>0</v>
      </c>
    </row>
    <row r="41" spans="1:13" x14ac:dyDescent="0.3">
      <c r="A41" s="16">
        <v>28301</v>
      </c>
      <c r="B41" s="6" t="s">
        <v>41</v>
      </c>
      <c r="C41" s="6" t="s">
        <v>38</v>
      </c>
      <c r="D41" s="6" t="s">
        <v>16</v>
      </c>
      <c r="E41" s="10">
        <f>INDEX('Trasy-km'!$D:$D,MATCH(B41&amp;" – "&amp;C41,'Trasy-km'!$C:$C,0))</f>
        <v>43.8</v>
      </c>
      <c r="F41" s="10">
        <f>INDEX('Trasy-km'!$E:$E,MATCH(B41&amp;" – "&amp;C41,'Trasy-km'!$C:$C,0))</f>
        <v>0</v>
      </c>
      <c r="G41" s="10">
        <f>INDEX('Trasy-km'!$F:$F,MATCH(B41&amp;" – "&amp;C41,'Trasy-km'!$C:$C,0))</f>
        <v>6</v>
      </c>
      <c r="H41" s="10">
        <f>INDEX('Trasy-km'!$G:$G,MATCH(B41&amp;" – "&amp;C41,'Trasy-km'!$C:$C,0))</f>
        <v>0</v>
      </c>
      <c r="I41" s="6">
        <f>INDEX('Provozní dny'!$B:$B,MATCH(D41,'Provozní dny'!$A:$A,0))</f>
        <v>250</v>
      </c>
      <c r="J41" s="10">
        <f t="shared" si="4"/>
        <v>10950</v>
      </c>
      <c r="K41" s="10">
        <f t="shared" si="5"/>
        <v>0</v>
      </c>
      <c r="L41" s="10">
        <f t="shared" si="6"/>
        <v>1500</v>
      </c>
      <c r="M41" s="17">
        <f t="shared" si="7"/>
        <v>0</v>
      </c>
    </row>
    <row r="42" spans="1:13" x14ac:dyDescent="0.3">
      <c r="A42" s="16">
        <v>28335</v>
      </c>
      <c r="B42" s="6" t="s">
        <v>39</v>
      </c>
      <c r="C42" s="6" t="s">
        <v>40</v>
      </c>
      <c r="D42" s="6" t="s">
        <v>16</v>
      </c>
      <c r="E42" s="10">
        <f>INDEX('Trasy-km'!$D:$D,MATCH(B42&amp;" – "&amp;C42,'Trasy-km'!$C:$C,0))</f>
        <v>0</v>
      </c>
      <c r="F42" s="10">
        <f>INDEX('Trasy-km'!$E:$E,MATCH(B42&amp;" – "&amp;C42,'Trasy-km'!$C:$C,0))</f>
        <v>0</v>
      </c>
      <c r="G42" s="10">
        <f>INDEX('Trasy-km'!$F:$F,MATCH(B42&amp;" – "&amp;C42,'Trasy-km'!$C:$C,0))</f>
        <v>17.600000000000001</v>
      </c>
      <c r="H42" s="10">
        <f>INDEX('Trasy-km'!$G:$G,MATCH(B42&amp;" – "&amp;C42,'Trasy-km'!$C:$C,0))</f>
        <v>0</v>
      </c>
      <c r="I42" s="6">
        <f>INDEX('Provozní dny'!$B:$B,MATCH(D42,'Provozní dny'!$A:$A,0))</f>
        <v>250</v>
      </c>
      <c r="J42" s="10">
        <f t="shared" si="4"/>
        <v>0</v>
      </c>
      <c r="K42" s="10">
        <f t="shared" si="5"/>
        <v>0</v>
      </c>
      <c r="L42" s="10">
        <f t="shared" si="6"/>
        <v>4400</v>
      </c>
      <c r="M42" s="17">
        <f t="shared" si="7"/>
        <v>0</v>
      </c>
    </row>
    <row r="43" spans="1:13" x14ac:dyDescent="0.3">
      <c r="A43" s="16">
        <v>1901</v>
      </c>
      <c r="B43" s="6" t="s">
        <v>42</v>
      </c>
      <c r="C43" s="6" t="s">
        <v>38</v>
      </c>
      <c r="D43" s="6" t="s">
        <v>28</v>
      </c>
      <c r="E43" s="10">
        <f>INDEX('Trasy-km'!$D:$D,MATCH(B43&amp;" – "&amp;C43,'Trasy-km'!$C:$C,0))</f>
        <v>105.3</v>
      </c>
      <c r="F43" s="10">
        <f>INDEX('Trasy-km'!$E:$E,MATCH(B43&amp;" – "&amp;C43,'Trasy-km'!$C:$C,0))</f>
        <v>0</v>
      </c>
      <c r="G43" s="10">
        <f>INDEX('Trasy-km'!$F:$F,MATCH(B43&amp;" – "&amp;C43,'Trasy-km'!$C:$C,0))</f>
        <v>6</v>
      </c>
      <c r="H43" s="10">
        <f>INDEX('Trasy-km'!$G:$G,MATCH(B43&amp;" – "&amp;C43,'Trasy-km'!$C:$C,0))</f>
        <v>6.2</v>
      </c>
      <c r="I43" s="6">
        <f>INDEX('Provozní dny'!$B:$B,MATCH(D43,'Provozní dny'!$A:$A,0))</f>
        <v>365</v>
      </c>
      <c r="J43" s="10">
        <f t="shared" si="4"/>
        <v>38434.5</v>
      </c>
      <c r="K43" s="10">
        <f t="shared" si="5"/>
        <v>0</v>
      </c>
      <c r="L43" s="10">
        <f t="shared" si="6"/>
        <v>2190</v>
      </c>
      <c r="M43" s="17">
        <f t="shared" si="7"/>
        <v>2263</v>
      </c>
    </row>
    <row r="44" spans="1:13" x14ac:dyDescent="0.3">
      <c r="A44" s="16">
        <v>1901</v>
      </c>
      <c r="B44" s="6" t="s">
        <v>38</v>
      </c>
      <c r="C44" s="6" t="s">
        <v>40</v>
      </c>
      <c r="D44" s="6" t="s">
        <v>20</v>
      </c>
      <c r="E44" s="10">
        <f>INDEX('Trasy-km'!$D:$D,MATCH(B44&amp;" – "&amp;C44,'Trasy-km'!$C:$C,0))</f>
        <v>0</v>
      </c>
      <c r="F44" s="10">
        <f>INDEX('Trasy-km'!$E:$E,MATCH(B44&amp;" – "&amp;C44,'Trasy-km'!$C:$C,0))</f>
        <v>0</v>
      </c>
      <c r="G44" s="10">
        <f>INDEX('Trasy-km'!$F:$F,MATCH(B44&amp;" – "&amp;C44,'Trasy-km'!$C:$C,0))</f>
        <v>16.7</v>
      </c>
      <c r="H44" s="10">
        <f>INDEX('Trasy-km'!$G:$G,MATCH(B44&amp;" – "&amp;C44,'Trasy-km'!$C:$C,0))</f>
        <v>0</v>
      </c>
      <c r="I44" s="6">
        <f>INDEX('Provozní dny'!$B:$B,MATCH(D44,'Provozní dny'!$A:$A,0))</f>
        <v>115</v>
      </c>
      <c r="J44" s="10">
        <f t="shared" si="4"/>
        <v>0</v>
      </c>
      <c r="K44" s="10">
        <f t="shared" si="5"/>
        <v>0</v>
      </c>
      <c r="L44" s="10">
        <f t="shared" si="6"/>
        <v>1920.5</v>
      </c>
      <c r="M44" s="17">
        <f t="shared" si="7"/>
        <v>0</v>
      </c>
    </row>
    <row r="45" spans="1:13" x14ac:dyDescent="0.3">
      <c r="A45" s="16">
        <v>1903</v>
      </c>
      <c r="B45" s="6" t="s">
        <v>42</v>
      </c>
      <c r="C45" s="6" t="s">
        <v>38</v>
      </c>
      <c r="D45" s="6" t="s">
        <v>16</v>
      </c>
      <c r="E45" s="10">
        <f>INDEX('Trasy-km'!$D:$D,MATCH(B45&amp;" – "&amp;C45,'Trasy-km'!$C:$C,0))</f>
        <v>105.3</v>
      </c>
      <c r="F45" s="10">
        <f>INDEX('Trasy-km'!$E:$E,MATCH(B45&amp;" – "&amp;C45,'Trasy-km'!$C:$C,0))</f>
        <v>0</v>
      </c>
      <c r="G45" s="10">
        <f>INDEX('Trasy-km'!$F:$F,MATCH(B45&amp;" – "&amp;C45,'Trasy-km'!$C:$C,0))</f>
        <v>6</v>
      </c>
      <c r="H45" s="10">
        <f>INDEX('Trasy-km'!$G:$G,MATCH(B45&amp;" – "&amp;C45,'Trasy-km'!$C:$C,0))</f>
        <v>6.2</v>
      </c>
      <c r="I45" s="6">
        <f>INDEX('Provozní dny'!$B:$B,MATCH(D45,'Provozní dny'!$A:$A,0))</f>
        <v>250</v>
      </c>
      <c r="J45" s="10">
        <f t="shared" si="4"/>
        <v>26325</v>
      </c>
      <c r="K45" s="10">
        <f t="shared" si="5"/>
        <v>0</v>
      </c>
      <c r="L45" s="10">
        <f t="shared" si="6"/>
        <v>1500</v>
      </c>
      <c r="M45" s="17">
        <f t="shared" si="7"/>
        <v>1550</v>
      </c>
    </row>
    <row r="46" spans="1:13" x14ac:dyDescent="0.3">
      <c r="A46" s="16">
        <v>28303</v>
      </c>
      <c r="B46" s="6" t="s">
        <v>41</v>
      </c>
      <c r="C46" s="6" t="s">
        <v>40</v>
      </c>
      <c r="D46" s="6" t="s">
        <v>28</v>
      </c>
      <c r="E46" s="10">
        <f>INDEX('Trasy-km'!$D:$D,MATCH(B46&amp;" – "&amp;C46,'Trasy-km'!$C:$C,0))</f>
        <v>43.8</v>
      </c>
      <c r="F46" s="10">
        <f>INDEX('Trasy-km'!$E:$E,MATCH(B46&amp;" – "&amp;C46,'Trasy-km'!$C:$C,0))</f>
        <v>0</v>
      </c>
      <c r="G46" s="10">
        <f>INDEX('Trasy-km'!$F:$F,MATCH(B46&amp;" – "&amp;C46,'Trasy-km'!$C:$C,0))</f>
        <v>22.7</v>
      </c>
      <c r="H46" s="10">
        <f>INDEX('Trasy-km'!$G:$G,MATCH(B46&amp;" – "&amp;C46,'Trasy-km'!$C:$C,0))</f>
        <v>0</v>
      </c>
      <c r="I46" s="6">
        <f>INDEX('Provozní dny'!$B:$B,MATCH(D46,'Provozní dny'!$A:$A,0))</f>
        <v>365</v>
      </c>
      <c r="J46" s="10">
        <f t="shared" si="4"/>
        <v>15986.999999999998</v>
      </c>
      <c r="K46" s="10">
        <f t="shared" si="5"/>
        <v>0</v>
      </c>
      <c r="L46" s="10">
        <f t="shared" si="6"/>
        <v>8285.5</v>
      </c>
      <c r="M46" s="17">
        <f t="shared" si="7"/>
        <v>0</v>
      </c>
    </row>
    <row r="47" spans="1:13" x14ac:dyDescent="0.3">
      <c r="A47" s="16">
        <v>1905</v>
      </c>
      <c r="B47" s="6" t="s">
        <v>42</v>
      </c>
      <c r="C47" s="6" t="s">
        <v>43</v>
      </c>
      <c r="D47" s="6" t="s">
        <v>28</v>
      </c>
      <c r="E47" s="10">
        <f>INDEX('Trasy-km'!$D:$D,MATCH(B47&amp;" – "&amp;C47,'Trasy-km'!$C:$C,0))</f>
        <v>98</v>
      </c>
      <c r="F47" s="10">
        <f>INDEX('Trasy-km'!$E:$E,MATCH(B47&amp;" – "&amp;C47,'Trasy-km'!$C:$C,0))</f>
        <v>0</v>
      </c>
      <c r="G47" s="10">
        <f>INDEX('Trasy-km'!$F:$F,MATCH(B47&amp;" – "&amp;C47,'Trasy-km'!$C:$C,0))</f>
        <v>0</v>
      </c>
      <c r="H47" s="10">
        <f>INDEX('Trasy-km'!$G:$G,MATCH(B47&amp;" – "&amp;C47,'Trasy-km'!$C:$C,0))</f>
        <v>6.2</v>
      </c>
      <c r="I47" s="6">
        <f>INDEX('Provozní dny'!$B:$B,MATCH(D47,'Provozní dny'!$A:$A,0))</f>
        <v>365</v>
      </c>
      <c r="J47" s="10">
        <f t="shared" si="4"/>
        <v>35770</v>
      </c>
      <c r="K47" s="10">
        <f t="shared" si="5"/>
        <v>0</v>
      </c>
      <c r="L47" s="10">
        <f t="shared" si="6"/>
        <v>0</v>
      </c>
      <c r="M47" s="17">
        <f t="shared" si="7"/>
        <v>2263</v>
      </c>
    </row>
    <row r="48" spans="1:13" x14ac:dyDescent="0.3">
      <c r="A48" s="16">
        <v>1905</v>
      </c>
      <c r="B48" s="6" t="s">
        <v>43</v>
      </c>
      <c r="C48" s="6" t="s">
        <v>38</v>
      </c>
      <c r="D48" s="6" t="s">
        <v>16</v>
      </c>
      <c r="E48" s="10">
        <f>INDEX('Trasy-km'!$D:$D,MATCH(B48&amp;" – "&amp;C48,'Trasy-km'!$C:$C,0))</f>
        <v>7.3</v>
      </c>
      <c r="F48" s="10">
        <f>INDEX('Trasy-km'!$E:$E,MATCH(B48&amp;" – "&amp;C48,'Trasy-km'!$C:$C,0))</f>
        <v>0</v>
      </c>
      <c r="G48" s="10">
        <f>INDEX('Trasy-km'!$F:$F,MATCH(B48&amp;" – "&amp;C48,'Trasy-km'!$C:$C,0))</f>
        <v>6</v>
      </c>
      <c r="H48" s="10">
        <f>INDEX('Trasy-km'!$G:$G,MATCH(B48&amp;" – "&amp;C48,'Trasy-km'!$C:$C,0))</f>
        <v>0</v>
      </c>
      <c r="I48" s="6">
        <f>INDEX('Provozní dny'!$B:$B,MATCH(D48,'Provozní dny'!$A:$A,0))</f>
        <v>250</v>
      </c>
      <c r="J48" s="10">
        <f t="shared" si="4"/>
        <v>1825</v>
      </c>
      <c r="K48" s="10">
        <f t="shared" si="5"/>
        <v>0</v>
      </c>
      <c r="L48" s="10">
        <f t="shared" si="6"/>
        <v>1500</v>
      </c>
      <c r="M48" s="17">
        <f t="shared" si="7"/>
        <v>0</v>
      </c>
    </row>
    <row r="49" spans="1:13" x14ac:dyDescent="0.3">
      <c r="A49" s="16">
        <v>28305</v>
      </c>
      <c r="B49" s="6" t="s">
        <v>41</v>
      </c>
      <c r="C49" s="6" t="s">
        <v>40</v>
      </c>
      <c r="D49" s="6" t="s">
        <v>28</v>
      </c>
      <c r="E49" s="10">
        <f>INDEX('Trasy-km'!$D:$D,MATCH(B49&amp;" – "&amp;C49,'Trasy-km'!$C:$C,0))</f>
        <v>43.8</v>
      </c>
      <c r="F49" s="10">
        <f>INDEX('Trasy-km'!$E:$E,MATCH(B49&amp;" – "&amp;C49,'Trasy-km'!$C:$C,0))</f>
        <v>0</v>
      </c>
      <c r="G49" s="10">
        <f>INDEX('Trasy-km'!$F:$F,MATCH(B49&amp;" – "&amp;C49,'Trasy-km'!$C:$C,0))</f>
        <v>22.7</v>
      </c>
      <c r="H49" s="10">
        <f>INDEX('Trasy-km'!$G:$G,MATCH(B49&amp;" – "&amp;C49,'Trasy-km'!$C:$C,0))</f>
        <v>0</v>
      </c>
      <c r="I49" s="6">
        <f>INDEX('Provozní dny'!$B:$B,MATCH(D49,'Provozní dny'!$A:$A,0))</f>
        <v>365</v>
      </c>
      <c r="J49" s="10">
        <f t="shared" si="4"/>
        <v>15986.999999999998</v>
      </c>
      <c r="K49" s="10">
        <f t="shared" si="5"/>
        <v>0</v>
      </c>
      <c r="L49" s="10">
        <f t="shared" si="6"/>
        <v>8285.5</v>
      </c>
      <c r="M49" s="17">
        <f t="shared" si="7"/>
        <v>0</v>
      </c>
    </row>
    <row r="50" spans="1:13" x14ac:dyDescent="0.3">
      <c r="A50" s="16">
        <v>1907</v>
      </c>
      <c r="B50" s="6" t="s">
        <v>42</v>
      </c>
      <c r="C50" s="6" t="s">
        <v>5</v>
      </c>
      <c r="D50" s="6" t="s">
        <v>28</v>
      </c>
      <c r="E50" s="10">
        <f>INDEX('Trasy-km'!$D:$D,MATCH(B50&amp;" – "&amp;C50,'Trasy-km'!$C:$C,0))</f>
        <v>34.200000000000003</v>
      </c>
      <c r="F50" s="10">
        <f>INDEX('Trasy-km'!$E:$E,MATCH(B50&amp;" – "&amp;C50,'Trasy-km'!$C:$C,0))</f>
        <v>0</v>
      </c>
      <c r="G50" s="10">
        <f>INDEX('Trasy-km'!$F:$F,MATCH(B50&amp;" – "&amp;C50,'Trasy-km'!$C:$C,0))</f>
        <v>0</v>
      </c>
      <c r="H50" s="10">
        <f>INDEX('Trasy-km'!$G:$G,MATCH(B50&amp;" – "&amp;C50,'Trasy-km'!$C:$C,0))</f>
        <v>6.2</v>
      </c>
      <c r="I50" s="6">
        <f>INDEX('Provozní dny'!$B:$B,MATCH(D50,'Provozní dny'!$A:$A,0))</f>
        <v>365</v>
      </c>
      <c r="J50" s="10">
        <f t="shared" si="4"/>
        <v>12483.000000000002</v>
      </c>
      <c r="K50" s="10">
        <f t="shared" si="5"/>
        <v>0</v>
      </c>
      <c r="L50" s="10">
        <f t="shared" si="6"/>
        <v>0</v>
      </c>
      <c r="M50" s="17">
        <f t="shared" si="7"/>
        <v>2263</v>
      </c>
    </row>
    <row r="51" spans="1:13" x14ac:dyDescent="0.3">
      <c r="A51" s="16">
        <v>1907</v>
      </c>
      <c r="B51" s="6" t="s">
        <v>5</v>
      </c>
      <c r="C51" s="6" t="s">
        <v>38</v>
      </c>
      <c r="D51" s="6" t="s">
        <v>16</v>
      </c>
      <c r="E51" s="10">
        <f>INDEX('Trasy-km'!$D:$D,MATCH(B51&amp;" – "&amp;C51,'Trasy-km'!$C:$C,0))</f>
        <v>71.099999999999994</v>
      </c>
      <c r="F51" s="10">
        <f>INDEX('Trasy-km'!$E:$E,MATCH(B51&amp;" – "&amp;C51,'Trasy-km'!$C:$C,0))</f>
        <v>0</v>
      </c>
      <c r="G51" s="10">
        <f>INDEX('Trasy-km'!$F:$F,MATCH(B51&amp;" – "&amp;C51,'Trasy-km'!$C:$C,0))</f>
        <v>6</v>
      </c>
      <c r="H51" s="10">
        <f>INDEX('Trasy-km'!$G:$G,MATCH(B51&amp;" – "&amp;C51,'Trasy-km'!$C:$C,0))</f>
        <v>0</v>
      </c>
      <c r="I51" s="6">
        <f>INDEX('Provozní dny'!$B:$B,MATCH(D51,'Provozní dny'!$A:$A,0))</f>
        <v>250</v>
      </c>
      <c r="J51" s="10">
        <f t="shared" si="4"/>
        <v>17775</v>
      </c>
      <c r="K51" s="10">
        <f t="shared" si="5"/>
        <v>0</v>
      </c>
      <c r="L51" s="10">
        <f t="shared" si="6"/>
        <v>1500</v>
      </c>
      <c r="M51" s="17">
        <f t="shared" si="7"/>
        <v>0</v>
      </c>
    </row>
    <row r="52" spans="1:13" x14ac:dyDescent="0.3">
      <c r="A52" s="16">
        <v>28307</v>
      </c>
      <c r="B52" s="6" t="s">
        <v>41</v>
      </c>
      <c r="C52" s="6" t="s">
        <v>38</v>
      </c>
      <c r="D52" s="6" t="s">
        <v>28</v>
      </c>
      <c r="E52" s="10">
        <f>INDEX('Trasy-km'!$D:$D,MATCH(B52&amp;" – "&amp;C52,'Trasy-km'!$C:$C,0))</f>
        <v>43.8</v>
      </c>
      <c r="F52" s="10">
        <f>INDEX('Trasy-km'!$E:$E,MATCH(B52&amp;" – "&amp;C52,'Trasy-km'!$C:$C,0))</f>
        <v>0</v>
      </c>
      <c r="G52" s="10">
        <f>INDEX('Trasy-km'!$F:$F,MATCH(B52&amp;" – "&amp;C52,'Trasy-km'!$C:$C,0))</f>
        <v>6</v>
      </c>
      <c r="H52" s="10">
        <f>INDEX('Trasy-km'!$G:$G,MATCH(B52&amp;" – "&amp;C52,'Trasy-km'!$C:$C,0))</f>
        <v>0</v>
      </c>
      <c r="I52" s="6">
        <f>INDEX('Provozní dny'!$B:$B,MATCH(D52,'Provozní dny'!$A:$A,0))</f>
        <v>365</v>
      </c>
      <c r="J52" s="10">
        <f t="shared" si="4"/>
        <v>15986.999999999998</v>
      </c>
      <c r="K52" s="10">
        <f t="shared" si="5"/>
        <v>0</v>
      </c>
      <c r="L52" s="10">
        <f t="shared" si="6"/>
        <v>2190</v>
      </c>
      <c r="M52" s="17">
        <f t="shared" si="7"/>
        <v>0</v>
      </c>
    </row>
    <row r="53" spans="1:13" x14ac:dyDescent="0.3">
      <c r="A53" s="16">
        <v>28307</v>
      </c>
      <c r="B53" s="6" t="s">
        <v>38</v>
      </c>
      <c r="C53" s="6" t="s">
        <v>40</v>
      </c>
      <c r="D53" s="6" t="s">
        <v>16</v>
      </c>
      <c r="E53" s="10">
        <f>INDEX('Trasy-km'!$D:$D,MATCH(B53&amp;" – "&amp;C53,'Trasy-km'!$C:$C,0))</f>
        <v>0</v>
      </c>
      <c r="F53" s="10">
        <f>INDEX('Trasy-km'!$E:$E,MATCH(B53&amp;" – "&amp;C53,'Trasy-km'!$C:$C,0))</f>
        <v>0</v>
      </c>
      <c r="G53" s="10">
        <f>INDEX('Trasy-km'!$F:$F,MATCH(B53&amp;" – "&amp;C53,'Trasy-km'!$C:$C,0))</f>
        <v>16.7</v>
      </c>
      <c r="H53" s="10">
        <f>INDEX('Trasy-km'!$G:$G,MATCH(B53&amp;" – "&amp;C53,'Trasy-km'!$C:$C,0))</f>
        <v>0</v>
      </c>
      <c r="I53" s="6">
        <f>INDEX('Provozní dny'!$B:$B,MATCH(D53,'Provozní dny'!$A:$A,0))</f>
        <v>250</v>
      </c>
      <c r="J53" s="10">
        <f t="shared" si="4"/>
        <v>0</v>
      </c>
      <c r="K53" s="10">
        <f t="shared" si="5"/>
        <v>0</v>
      </c>
      <c r="L53" s="10">
        <f t="shared" si="6"/>
        <v>4175</v>
      </c>
      <c r="M53" s="17">
        <f t="shared" si="7"/>
        <v>0</v>
      </c>
    </row>
    <row r="54" spans="1:13" x14ac:dyDescent="0.3">
      <c r="A54" s="16">
        <v>28337</v>
      </c>
      <c r="B54" s="6" t="s">
        <v>39</v>
      </c>
      <c r="C54" s="6" t="s">
        <v>40</v>
      </c>
      <c r="D54" s="6" t="s">
        <v>20</v>
      </c>
      <c r="E54" s="10">
        <f>INDEX('Trasy-km'!$D:$D,MATCH(B54&amp;" – "&amp;C54,'Trasy-km'!$C:$C,0))</f>
        <v>0</v>
      </c>
      <c r="F54" s="10">
        <f>INDEX('Trasy-km'!$E:$E,MATCH(B54&amp;" – "&amp;C54,'Trasy-km'!$C:$C,0))</f>
        <v>0</v>
      </c>
      <c r="G54" s="10">
        <f>INDEX('Trasy-km'!$F:$F,MATCH(B54&amp;" – "&amp;C54,'Trasy-km'!$C:$C,0))</f>
        <v>17.600000000000001</v>
      </c>
      <c r="H54" s="10">
        <f>INDEX('Trasy-km'!$G:$G,MATCH(B54&amp;" – "&amp;C54,'Trasy-km'!$C:$C,0))</f>
        <v>0</v>
      </c>
      <c r="I54" s="6">
        <f>INDEX('Provozní dny'!$B:$B,MATCH(D54,'Provozní dny'!$A:$A,0))</f>
        <v>115</v>
      </c>
      <c r="J54" s="10">
        <f t="shared" si="4"/>
        <v>0</v>
      </c>
      <c r="K54" s="10">
        <f t="shared" si="5"/>
        <v>0</v>
      </c>
      <c r="L54" s="10">
        <f t="shared" si="6"/>
        <v>2024.0000000000002</v>
      </c>
      <c r="M54" s="17">
        <f t="shared" si="7"/>
        <v>0</v>
      </c>
    </row>
    <row r="55" spans="1:13" x14ac:dyDescent="0.3">
      <c r="A55" s="16">
        <v>1909</v>
      </c>
      <c r="B55" s="6" t="s">
        <v>42</v>
      </c>
      <c r="C55" s="6" t="s">
        <v>40</v>
      </c>
      <c r="D55" s="6" t="s">
        <v>16</v>
      </c>
      <c r="E55" s="10">
        <f>INDEX('Trasy-km'!$D:$D,MATCH(B55&amp;" – "&amp;C55,'Trasy-km'!$C:$C,0))</f>
        <v>105.3</v>
      </c>
      <c r="F55" s="10">
        <f>INDEX('Trasy-km'!$E:$E,MATCH(B55&amp;" – "&amp;C55,'Trasy-km'!$C:$C,0))</f>
        <v>0</v>
      </c>
      <c r="G55" s="10">
        <f>INDEX('Trasy-km'!$F:$F,MATCH(B55&amp;" – "&amp;C55,'Trasy-km'!$C:$C,0))</f>
        <v>22.7</v>
      </c>
      <c r="H55" s="10">
        <f>INDEX('Trasy-km'!$G:$G,MATCH(B55&amp;" – "&amp;C55,'Trasy-km'!$C:$C,0))</f>
        <v>6.2</v>
      </c>
      <c r="I55" s="6">
        <f>INDEX('Provozní dny'!$B:$B,MATCH(D55,'Provozní dny'!$A:$A,0))</f>
        <v>250</v>
      </c>
      <c r="J55" s="10">
        <f t="shared" si="4"/>
        <v>26325</v>
      </c>
      <c r="K55" s="10">
        <f t="shared" si="5"/>
        <v>0</v>
      </c>
      <c r="L55" s="10">
        <f t="shared" si="6"/>
        <v>5675</v>
      </c>
      <c r="M55" s="17">
        <f t="shared" si="7"/>
        <v>1550</v>
      </c>
    </row>
    <row r="56" spans="1:13" x14ac:dyDescent="0.3">
      <c r="A56" s="16">
        <v>5377</v>
      </c>
      <c r="B56" s="6" t="s">
        <v>42</v>
      </c>
      <c r="C56" s="6" t="s">
        <v>41</v>
      </c>
      <c r="D56" s="6" t="s">
        <v>20</v>
      </c>
      <c r="E56" s="10">
        <f>INDEX('Trasy-km'!$D:$D,MATCH(B56&amp;" – "&amp;C56,'Trasy-km'!$C:$C,0))</f>
        <v>61.5</v>
      </c>
      <c r="F56" s="10">
        <f>INDEX('Trasy-km'!$E:$E,MATCH(B56&amp;" – "&amp;C56,'Trasy-km'!$C:$C,0))</f>
        <v>0</v>
      </c>
      <c r="G56" s="10">
        <f>INDEX('Trasy-km'!$F:$F,MATCH(B56&amp;" – "&amp;C56,'Trasy-km'!$C:$C,0))</f>
        <v>0</v>
      </c>
      <c r="H56" s="10">
        <f>INDEX('Trasy-km'!$G:$G,MATCH(B56&amp;" – "&amp;C56,'Trasy-km'!$C:$C,0))</f>
        <v>6.2</v>
      </c>
      <c r="I56" s="6">
        <f>INDEX('Provozní dny'!$B:$B,MATCH(D56,'Provozní dny'!$A:$A,0))</f>
        <v>115</v>
      </c>
      <c r="J56" s="10">
        <f t="shared" si="4"/>
        <v>7072.5</v>
      </c>
      <c r="K56" s="10">
        <f t="shared" si="5"/>
        <v>0</v>
      </c>
      <c r="L56" s="10">
        <f t="shared" si="6"/>
        <v>0</v>
      </c>
      <c r="M56" s="17">
        <f t="shared" si="7"/>
        <v>713</v>
      </c>
    </row>
    <row r="57" spans="1:13" x14ac:dyDescent="0.3">
      <c r="A57" s="16">
        <v>28309</v>
      </c>
      <c r="B57" s="6" t="s">
        <v>41</v>
      </c>
      <c r="C57" s="6" t="s">
        <v>38</v>
      </c>
      <c r="D57" s="6" t="s">
        <v>28</v>
      </c>
      <c r="E57" s="10">
        <f>INDEX('Trasy-km'!$D:$D,MATCH(B57&amp;" – "&amp;C57,'Trasy-km'!$C:$C,0))</f>
        <v>43.8</v>
      </c>
      <c r="F57" s="10">
        <f>INDEX('Trasy-km'!$E:$E,MATCH(B57&amp;" – "&amp;C57,'Trasy-km'!$C:$C,0))</f>
        <v>0</v>
      </c>
      <c r="G57" s="10">
        <f>INDEX('Trasy-km'!$F:$F,MATCH(B57&amp;" – "&amp;C57,'Trasy-km'!$C:$C,0))</f>
        <v>6</v>
      </c>
      <c r="H57" s="10">
        <f>INDEX('Trasy-km'!$G:$G,MATCH(B57&amp;" – "&amp;C57,'Trasy-km'!$C:$C,0))</f>
        <v>0</v>
      </c>
      <c r="I57" s="6">
        <f>INDEX('Provozní dny'!$B:$B,MATCH(D57,'Provozní dny'!$A:$A,0))</f>
        <v>365</v>
      </c>
      <c r="J57" s="10">
        <f t="shared" si="4"/>
        <v>15986.999999999998</v>
      </c>
      <c r="K57" s="10">
        <f t="shared" si="5"/>
        <v>0</v>
      </c>
      <c r="L57" s="10">
        <f t="shared" si="6"/>
        <v>2190</v>
      </c>
      <c r="M57" s="17">
        <f t="shared" si="7"/>
        <v>0</v>
      </c>
    </row>
    <row r="58" spans="1:13" x14ac:dyDescent="0.3">
      <c r="A58" s="16">
        <v>28309</v>
      </c>
      <c r="B58" s="6" t="s">
        <v>38</v>
      </c>
      <c r="C58" s="6" t="s">
        <v>40</v>
      </c>
      <c r="D58" s="6" t="s">
        <v>16</v>
      </c>
      <c r="E58" s="10">
        <f>INDEX('Trasy-km'!$D:$D,MATCH(B58&amp;" – "&amp;C58,'Trasy-km'!$C:$C,0))</f>
        <v>0</v>
      </c>
      <c r="F58" s="10">
        <f>INDEX('Trasy-km'!$E:$E,MATCH(B58&amp;" – "&amp;C58,'Trasy-km'!$C:$C,0))</f>
        <v>0</v>
      </c>
      <c r="G58" s="10">
        <f>INDEX('Trasy-km'!$F:$F,MATCH(B58&amp;" – "&amp;C58,'Trasy-km'!$C:$C,0))</f>
        <v>16.7</v>
      </c>
      <c r="H58" s="10">
        <f>INDEX('Trasy-km'!$G:$G,MATCH(B58&amp;" – "&amp;C58,'Trasy-km'!$C:$C,0))</f>
        <v>0</v>
      </c>
      <c r="I58" s="6">
        <f>INDEX('Provozní dny'!$B:$B,MATCH(D58,'Provozní dny'!$A:$A,0))</f>
        <v>250</v>
      </c>
      <c r="J58" s="10">
        <f t="shared" si="4"/>
        <v>0</v>
      </c>
      <c r="K58" s="10">
        <f t="shared" si="5"/>
        <v>0</v>
      </c>
      <c r="L58" s="10">
        <f t="shared" si="6"/>
        <v>4175</v>
      </c>
      <c r="M58" s="17">
        <f t="shared" si="7"/>
        <v>0</v>
      </c>
    </row>
    <row r="59" spans="1:13" x14ac:dyDescent="0.3">
      <c r="A59" s="16">
        <v>28339</v>
      </c>
      <c r="B59" s="6" t="s">
        <v>39</v>
      </c>
      <c r="C59" s="6" t="s">
        <v>40</v>
      </c>
      <c r="D59" s="6" t="s">
        <v>20</v>
      </c>
      <c r="E59" s="10">
        <f>INDEX('Trasy-km'!$D:$D,MATCH(B59&amp;" – "&amp;C59,'Trasy-km'!$C:$C,0))</f>
        <v>0</v>
      </c>
      <c r="F59" s="10">
        <f>INDEX('Trasy-km'!$E:$E,MATCH(B59&amp;" – "&amp;C59,'Trasy-km'!$C:$C,0))</f>
        <v>0</v>
      </c>
      <c r="G59" s="10">
        <f>INDEX('Trasy-km'!$F:$F,MATCH(B59&amp;" – "&amp;C59,'Trasy-km'!$C:$C,0))</f>
        <v>17.600000000000001</v>
      </c>
      <c r="H59" s="10">
        <f>INDEX('Trasy-km'!$G:$G,MATCH(B59&amp;" – "&amp;C59,'Trasy-km'!$C:$C,0))</f>
        <v>0</v>
      </c>
      <c r="I59" s="6">
        <f>INDEX('Provozní dny'!$B:$B,MATCH(D59,'Provozní dny'!$A:$A,0))</f>
        <v>115</v>
      </c>
      <c r="J59" s="10">
        <f t="shared" si="4"/>
        <v>0</v>
      </c>
      <c r="K59" s="10">
        <f t="shared" si="5"/>
        <v>0</v>
      </c>
      <c r="L59" s="10">
        <f t="shared" si="6"/>
        <v>2024.0000000000002</v>
      </c>
      <c r="M59" s="17">
        <f t="shared" si="7"/>
        <v>0</v>
      </c>
    </row>
    <row r="60" spans="1:13" x14ac:dyDescent="0.3">
      <c r="A60" s="16">
        <v>1911</v>
      </c>
      <c r="B60" s="6" t="s">
        <v>42</v>
      </c>
      <c r="C60" s="6" t="s">
        <v>38</v>
      </c>
      <c r="D60" s="6" t="s">
        <v>16</v>
      </c>
      <c r="E60" s="10">
        <f>INDEX('Trasy-km'!$D:$D,MATCH(B60&amp;" – "&amp;C60,'Trasy-km'!$C:$C,0))</f>
        <v>105.3</v>
      </c>
      <c r="F60" s="10">
        <f>INDEX('Trasy-km'!$E:$E,MATCH(B60&amp;" – "&amp;C60,'Trasy-km'!$C:$C,0))</f>
        <v>0</v>
      </c>
      <c r="G60" s="10">
        <f>INDEX('Trasy-km'!$F:$F,MATCH(B60&amp;" – "&amp;C60,'Trasy-km'!$C:$C,0))</f>
        <v>6</v>
      </c>
      <c r="H60" s="10">
        <f>INDEX('Trasy-km'!$G:$G,MATCH(B60&amp;" – "&amp;C60,'Trasy-km'!$C:$C,0))</f>
        <v>6.2</v>
      </c>
      <c r="I60" s="6">
        <f>INDEX('Provozní dny'!$B:$B,MATCH(D60,'Provozní dny'!$A:$A,0))</f>
        <v>250</v>
      </c>
      <c r="J60" s="10">
        <f t="shared" si="4"/>
        <v>26325</v>
      </c>
      <c r="K60" s="10">
        <f t="shared" si="5"/>
        <v>0</v>
      </c>
      <c r="L60" s="10">
        <f t="shared" si="6"/>
        <v>1500</v>
      </c>
      <c r="M60" s="17">
        <f t="shared" si="7"/>
        <v>1550</v>
      </c>
    </row>
    <row r="61" spans="1:13" x14ac:dyDescent="0.3">
      <c r="A61" s="16">
        <v>28311</v>
      </c>
      <c r="B61" s="6" t="s">
        <v>41</v>
      </c>
      <c r="C61" s="6" t="s">
        <v>38</v>
      </c>
      <c r="D61" s="6" t="s">
        <v>28</v>
      </c>
      <c r="E61" s="10">
        <f>INDEX('Trasy-km'!$D:$D,MATCH(B61&amp;" – "&amp;C61,'Trasy-km'!$C:$C,0))</f>
        <v>43.8</v>
      </c>
      <c r="F61" s="10">
        <f>INDEX('Trasy-km'!$E:$E,MATCH(B61&amp;" – "&amp;C61,'Trasy-km'!$C:$C,0))</f>
        <v>0</v>
      </c>
      <c r="G61" s="10">
        <f>INDEX('Trasy-km'!$F:$F,MATCH(B61&amp;" – "&amp;C61,'Trasy-km'!$C:$C,0))</f>
        <v>6</v>
      </c>
      <c r="H61" s="10">
        <f>INDEX('Trasy-km'!$G:$G,MATCH(B61&amp;" – "&amp;C61,'Trasy-km'!$C:$C,0))</f>
        <v>0</v>
      </c>
      <c r="I61" s="6">
        <f>INDEX('Provozní dny'!$B:$B,MATCH(D61,'Provozní dny'!$A:$A,0))</f>
        <v>365</v>
      </c>
      <c r="J61" s="10">
        <f t="shared" si="4"/>
        <v>15986.999999999998</v>
      </c>
      <c r="K61" s="10">
        <f t="shared" si="5"/>
        <v>0</v>
      </c>
      <c r="L61" s="10">
        <f t="shared" si="6"/>
        <v>2190</v>
      </c>
      <c r="M61" s="17">
        <f t="shared" si="7"/>
        <v>0</v>
      </c>
    </row>
    <row r="62" spans="1:13" x14ac:dyDescent="0.3">
      <c r="A62" s="16">
        <v>28311</v>
      </c>
      <c r="B62" s="6" t="s">
        <v>38</v>
      </c>
      <c r="C62" s="6" t="s">
        <v>40</v>
      </c>
      <c r="D62" s="6" t="s">
        <v>16</v>
      </c>
      <c r="E62" s="10">
        <f>INDEX('Trasy-km'!$D:$D,MATCH(B62&amp;" – "&amp;C62,'Trasy-km'!$C:$C,0))</f>
        <v>0</v>
      </c>
      <c r="F62" s="10">
        <f>INDEX('Trasy-km'!$E:$E,MATCH(B62&amp;" – "&amp;C62,'Trasy-km'!$C:$C,0))</f>
        <v>0</v>
      </c>
      <c r="G62" s="10">
        <f>INDEX('Trasy-km'!$F:$F,MATCH(B62&amp;" – "&amp;C62,'Trasy-km'!$C:$C,0))</f>
        <v>16.7</v>
      </c>
      <c r="H62" s="10">
        <f>INDEX('Trasy-km'!$G:$G,MATCH(B62&amp;" – "&amp;C62,'Trasy-km'!$C:$C,0))</f>
        <v>0</v>
      </c>
      <c r="I62" s="6">
        <f>INDEX('Provozní dny'!$B:$B,MATCH(D62,'Provozní dny'!$A:$A,0))</f>
        <v>250</v>
      </c>
      <c r="J62" s="10">
        <f t="shared" si="4"/>
        <v>0</v>
      </c>
      <c r="K62" s="10">
        <f t="shared" si="5"/>
        <v>0</v>
      </c>
      <c r="L62" s="10">
        <f t="shared" si="6"/>
        <v>4175</v>
      </c>
      <c r="M62" s="17">
        <f t="shared" si="7"/>
        <v>0</v>
      </c>
    </row>
    <row r="63" spans="1:13" x14ac:dyDescent="0.3">
      <c r="A63" s="16">
        <v>28341</v>
      </c>
      <c r="B63" s="6" t="s">
        <v>39</v>
      </c>
      <c r="C63" s="6" t="s">
        <v>40</v>
      </c>
      <c r="D63" s="6" t="s">
        <v>20</v>
      </c>
      <c r="E63" s="10">
        <f>INDEX('Trasy-km'!$D:$D,MATCH(B63&amp;" – "&amp;C63,'Trasy-km'!$C:$C,0))</f>
        <v>0</v>
      </c>
      <c r="F63" s="10">
        <f>INDEX('Trasy-km'!$E:$E,MATCH(B63&amp;" – "&amp;C63,'Trasy-km'!$C:$C,0))</f>
        <v>0</v>
      </c>
      <c r="G63" s="10">
        <f>INDEX('Trasy-km'!$F:$F,MATCH(B63&amp;" – "&amp;C63,'Trasy-km'!$C:$C,0))</f>
        <v>17.600000000000001</v>
      </c>
      <c r="H63" s="10">
        <f>INDEX('Trasy-km'!$G:$G,MATCH(B63&amp;" – "&amp;C63,'Trasy-km'!$C:$C,0))</f>
        <v>0</v>
      </c>
      <c r="I63" s="6">
        <f>INDEX('Provozní dny'!$B:$B,MATCH(D63,'Provozní dny'!$A:$A,0))</f>
        <v>115</v>
      </c>
      <c r="J63" s="10">
        <f t="shared" si="4"/>
        <v>0</v>
      </c>
      <c r="K63" s="10">
        <f t="shared" si="5"/>
        <v>0</v>
      </c>
      <c r="L63" s="10">
        <f t="shared" si="6"/>
        <v>2024.0000000000002</v>
      </c>
      <c r="M63" s="17">
        <f t="shared" si="7"/>
        <v>0</v>
      </c>
    </row>
    <row r="64" spans="1:13" x14ac:dyDescent="0.3">
      <c r="A64" s="16">
        <v>1913</v>
      </c>
      <c r="B64" s="6" t="s">
        <v>42</v>
      </c>
      <c r="C64" s="6" t="s">
        <v>43</v>
      </c>
      <c r="D64" s="6" t="s">
        <v>28</v>
      </c>
      <c r="E64" s="10">
        <f>INDEX('Trasy-km'!$D:$D,MATCH(B64&amp;" – "&amp;C64,'Trasy-km'!$C:$C,0))</f>
        <v>98</v>
      </c>
      <c r="F64" s="10">
        <f>INDEX('Trasy-km'!$E:$E,MATCH(B64&amp;" – "&amp;C64,'Trasy-km'!$C:$C,0))</f>
        <v>0</v>
      </c>
      <c r="G64" s="10">
        <f>INDEX('Trasy-km'!$F:$F,MATCH(B64&amp;" – "&amp;C64,'Trasy-km'!$C:$C,0))</f>
        <v>0</v>
      </c>
      <c r="H64" s="10">
        <f>INDEX('Trasy-km'!$G:$G,MATCH(B64&amp;" – "&amp;C64,'Trasy-km'!$C:$C,0))</f>
        <v>6.2</v>
      </c>
      <c r="I64" s="6">
        <f>INDEX('Provozní dny'!$B:$B,MATCH(D64,'Provozní dny'!$A:$A,0))</f>
        <v>365</v>
      </c>
      <c r="J64" s="10">
        <f t="shared" si="4"/>
        <v>35770</v>
      </c>
      <c r="K64" s="10">
        <f t="shared" si="5"/>
        <v>0</v>
      </c>
      <c r="L64" s="10">
        <f t="shared" si="6"/>
        <v>0</v>
      </c>
      <c r="M64" s="17">
        <f t="shared" si="7"/>
        <v>2263</v>
      </c>
    </row>
    <row r="65" spans="1:13" x14ac:dyDescent="0.3">
      <c r="A65" s="16">
        <v>1913</v>
      </c>
      <c r="B65" s="6" t="s">
        <v>43</v>
      </c>
      <c r="C65" s="6" t="s">
        <v>38</v>
      </c>
      <c r="D65" s="6" t="s">
        <v>16</v>
      </c>
      <c r="E65" s="10">
        <f>INDEX('Trasy-km'!$D:$D,MATCH(B65&amp;" – "&amp;C65,'Trasy-km'!$C:$C,0))</f>
        <v>7.3</v>
      </c>
      <c r="F65" s="10">
        <f>INDEX('Trasy-km'!$E:$E,MATCH(B65&amp;" – "&amp;C65,'Trasy-km'!$C:$C,0))</f>
        <v>0</v>
      </c>
      <c r="G65" s="10">
        <f>INDEX('Trasy-km'!$F:$F,MATCH(B65&amp;" – "&amp;C65,'Trasy-km'!$C:$C,0))</f>
        <v>6</v>
      </c>
      <c r="H65" s="10">
        <f>INDEX('Trasy-km'!$G:$G,MATCH(B65&amp;" – "&amp;C65,'Trasy-km'!$C:$C,0))</f>
        <v>0</v>
      </c>
      <c r="I65" s="6">
        <f>INDEX('Provozní dny'!$B:$B,MATCH(D65,'Provozní dny'!$A:$A,0))</f>
        <v>250</v>
      </c>
      <c r="J65" s="10">
        <f t="shared" si="4"/>
        <v>1825</v>
      </c>
      <c r="K65" s="10">
        <f t="shared" si="5"/>
        <v>0</v>
      </c>
      <c r="L65" s="10">
        <f t="shared" si="6"/>
        <v>1500</v>
      </c>
      <c r="M65" s="17">
        <f t="shared" si="7"/>
        <v>0</v>
      </c>
    </row>
    <row r="66" spans="1:13" x14ac:dyDescent="0.3">
      <c r="A66" s="16">
        <v>28313</v>
      </c>
      <c r="B66" s="6" t="s">
        <v>41</v>
      </c>
      <c r="C66" s="6" t="s">
        <v>38</v>
      </c>
      <c r="D66" s="6" t="s">
        <v>28</v>
      </c>
      <c r="E66" s="10">
        <f>INDEX('Trasy-km'!$D:$D,MATCH(B66&amp;" – "&amp;C66,'Trasy-km'!$C:$C,0))</f>
        <v>43.8</v>
      </c>
      <c r="F66" s="10">
        <f>INDEX('Trasy-km'!$E:$E,MATCH(B66&amp;" – "&amp;C66,'Trasy-km'!$C:$C,0))</f>
        <v>0</v>
      </c>
      <c r="G66" s="10">
        <f>INDEX('Trasy-km'!$F:$F,MATCH(B66&amp;" – "&amp;C66,'Trasy-km'!$C:$C,0))</f>
        <v>6</v>
      </c>
      <c r="H66" s="10">
        <f>INDEX('Trasy-km'!$G:$G,MATCH(B66&amp;" – "&amp;C66,'Trasy-km'!$C:$C,0))</f>
        <v>0</v>
      </c>
      <c r="I66" s="6">
        <f>INDEX('Provozní dny'!$B:$B,MATCH(D66,'Provozní dny'!$A:$A,0))</f>
        <v>365</v>
      </c>
      <c r="J66" s="10">
        <f t="shared" si="4"/>
        <v>15986.999999999998</v>
      </c>
      <c r="K66" s="10">
        <f t="shared" si="5"/>
        <v>0</v>
      </c>
      <c r="L66" s="10">
        <f t="shared" si="6"/>
        <v>2190</v>
      </c>
      <c r="M66" s="17">
        <f t="shared" si="7"/>
        <v>0</v>
      </c>
    </row>
    <row r="67" spans="1:13" x14ac:dyDescent="0.3">
      <c r="A67" s="16">
        <v>28313</v>
      </c>
      <c r="B67" s="6" t="s">
        <v>38</v>
      </c>
      <c r="C67" s="6" t="s">
        <v>40</v>
      </c>
      <c r="D67" s="6" t="s">
        <v>16</v>
      </c>
      <c r="E67" s="10">
        <f>INDEX('Trasy-km'!$D:$D,MATCH(B67&amp;" – "&amp;C67,'Trasy-km'!$C:$C,0))</f>
        <v>0</v>
      </c>
      <c r="F67" s="10">
        <f>INDEX('Trasy-km'!$E:$E,MATCH(B67&amp;" – "&amp;C67,'Trasy-km'!$C:$C,0))</f>
        <v>0</v>
      </c>
      <c r="G67" s="10">
        <f>INDEX('Trasy-km'!$F:$F,MATCH(B67&amp;" – "&amp;C67,'Trasy-km'!$C:$C,0))</f>
        <v>16.7</v>
      </c>
      <c r="H67" s="10">
        <f>INDEX('Trasy-km'!$G:$G,MATCH(B67&amp;" – "&amp;C67,'Trasy-km'!$C:$C,0))</f>
        <v>0</v>
      </c>
      <c r="I67" s="6">
        <f>INDEX('Provozní dny'!$B:$B,MATCH(D67,'Provozní dny'!$A:$A,0))</f>
        <v>250</v>
      </c>
      <c r="J67" s="10">
        <f t="shared" si="4"/>
        <v>0</v>
      </c>
      <c r="K67" s="10">
        <f t="shared" si="5"/>
        <v>0</v>
      </c>
      <c r="L67" s="10">
        <f t="shared" si="6"/>
        <v>4175</v>
      </c>
      <c r="M67" s="17">
        <f t="shared" si="7"/>
        <v>0</v>
      </c>
    </row>
    <row r="68" spans="1:13" x14ac:dyDescent="0.3">
      <c r="A68" s="16">
        <v>28343</v>
      </c>
      <c r="B68" s="6" t="s">
        <v>39</v>
      </c>
      <c r="C68" s="6" t="s">
        <v>40</v>
      </c>
      <c r="D68" s="6" t="s">
        <v>20</v>
      </c>
      <c r="E68" s="10">
        <f>INDEX('Trasy-km'!$D:$D,MATCH(B68&amp;" – "&amp;C68,'Trasy-km'!$C:$C,0))</f>
        <v>0</v>
      </c>
      <c r="F68" s="10">
        <f>INDEX('Trasy-km'!$E:$E,MATCH(B68&amp;" – "&amp;C68,'Trasy-km'!$C:$C,0))</f>
        <v>0</v>
      </c>
      <c r="G68" s="10">
        <f>INDEX('Trasy-km'!$F:$F,MATCH(B68&amp;" – "&amp;C68,'Trasy-km'!$C:$C,0))</f>
        <v>17.600000000000001</v>
      </c>
      <c r="H68" s="10">
        <f>INDEX('Trasy-km'!$G:$G,MATCH(B68&amp;" – "&amp;C68,'Trasy-km'!$C:$C,0))</f>
        <v>0</v>
      </c>
      <c r="I68" s="6">
        <f>INDEX('Provozní dny'!$B:$B,MATCH(D68,'Provozní dny'!$A:$A,0))</f>
        <v>115</v>
      </c>
      <c r="J68" s="10">
        <f t="shared" si="4"/>
        <v>0</v>
      </c>
      <c r="K68" s="10">
        <f t="shared" si="5"/>
        <v>0</v>
      </c>
      <c r="L68" s="10">
        <f t="shared" si="6"/>
        <v>2024.0000000000002</v>
      </c>
      <c r="M68" s="17">
        <f t="shared" si="7"/>
        <v>0</v>
      </c>
    </row>
    <row r="69" spans="1:13" x14ac:dyDescent="0.3">
      <c r="A69" s="16">
        <v>5381</v>
      </c>
      <c r="B69" s="6" t="s">
        <v>42</v>
      </c>
      <c r="C69" s="6" t="s">
        <v>41</v>
      </c>
      <c r="D69" s="6" t="s">
        <v>28</v>
      </c>
      <c r="E69" s="10">
        <f>INDEX('Trasy-km'!$D:$D,MATCH(B69&amp;" – "&amp;C69,'Trasy-km'!$C:$C,0))</f>
        <v>61.5</v>
      </c>
      <c r="F69" s="10">
        <f>INDEX('Trasy-km'!$E:$E,MATCH(B69&amp;" – "&amp;C69,'Trasy-km'!$C:$C,0))</f>
        <v>0</v>
      </c>
      <c r="G69" s="10">
        <f>INDEX('Trasy-km'!$F:$F,MATCH(B69&amp;" – "&amp;C69,'Trasy-km'!$C:$C,0))</f>
        <v>0</v>
      </c>
      <c r="H69" s="10">
        <f>INDEX('Trasy-km'!$G:$G,MATCH(B69&amp;" – "&amp;C69,'Trasy-km'!$C:$C,0))</f>
        <v>6.2</v>
      </c>
      <c r="I69" s="6">
        <f>INDEX('Provozní dny'!$B:$B,MATCH(D69,'Provozní dny'!$A:$A,0))</f>
        <v>365</v>
      </c>
      <c r="J69" s="10">
        <f t="shared" si="4"/>
        <v>22447.5</v>
      </c>
      <c r="K69" s="10">
        <f t="shared" si="5"/>
        <v>0</v>
      </c>
      <c r="L69" s="10">
        <f t="shared" si="6"/>
        <v>0</v>
      </c>
      <c r="M69" s="17">
        <f t="shared" si="7"/>
        <v>2263</v>
      </c>
    </row>
    <row r="70" spans="1:13" x14ac:dyDescent="0.3">
      <c r="A70" s="16">
        <v>28315</v>
      </c>
      <c r="B70" s="6" t="s">
        <v>41</v>
      </c>
      <c r="C70" s="6" t="s">
        <v>38</v>
      </c>
      <c r="D70" s="6" t="s">
        <v>28</v>
      </c>
      <c r="E70" s="10">
        <f>INDEX('Trasy-km'!$D:$D,MATCH(B70&amp;" – "&amp;C70,'Trasy-km'!$C:$C,0))</f>
        <v>43.8</v>
      </c>
      <c r="F70" s="10">
        <f>INDEX('Trasy-km'!$E:$E,MATCH(B70&amp;" – "&amp;C70,'Trasy-km'!$C:$C,0))</f>
        <v>0</v>
      </c>
      <c r="G70" s="10">
        <f>INDEX('Trasy-km'!$F:$F,MATCH(B70&amp;" – "&amp;C70,'Trasy-km'!$C:$C,0))</f>
        <v>6</v>
      </c>
      <c r="H70" s="10">
        <f>INDEX('Trasy-km'!$G:$G,MATCH(B70&amp;" – "&amp;C70,'Trasy-km'!$C:$C,0))</f>
        <v>0</v>
      </c>
      <c r="I70" s="6">
        <f>INDEX('Provozní dny'!$B:$B,MATCH(D70,'Provozní dny'!$A:$A,0))</f>
        <v>365</v>
      </c>
      <c r="J70" s="10">
        <f t="shared" si="4"/>
        <v>15986.999999999998</v>
      </c>
      <c r="K70" s="10">
        <f t="shared" si="5"/>
        <v>0</v>
      </c>
      <c r="L70" s="10">
        <f t="shared" si="6"/>
        <v>2190</v>
      </c>
      <c r="M70" s="17">
        <f t="shared" si="7"/>
        <v>0</v>
      </c>
    </row>
    <row r="71" spans="1:13" x14ac:dyDescent="0.3">
      <c r="A71" s="16">
        <v>28315</v>
      </c>
      <c r="B71" s="6" t="s">
        <v>38</v>
      </c>
      <c r="C71" s="6" t="s">
        <v>40</v>
      </c>
      <c r="D71" s="6" t="s">
        <v>20</v>
      </c>
      <c r="E71" s="10">
        <f>INDEX('Trasy-km'!$D:$D,MATCH(B71&amp;" – "&amp;C71,'Trasy-km'!$C:$C,0))</f>
        <v>0</v>
      </c>
      <c r="F71" s="10">
        <f>INDEX('Trasy-km'!$E:$E,MATCH(B71&amp;" – "&amp;C71,'Trasy-km'!$C:$C,0))</f>
        <v>0</v>
      </c>
      <c r="G71" s="10">
        <f>INDEX('Trasy-km'!$F:$F,MATCH(B71&amp;" – "&amp;C71,'Trasy-km'!$C:$C,0))</f>
        <v>16.7</v>
      </c>
      <c r="H71" s="10">
        <f>INDEX('Trasy-km'!$G:$G,MATCH(B71&amp;" – "&amp;C71,'Trasy-km'!$C:$C,0))</f>
        <v>0</v>
      </c>
      <c r="I71" s="6">
        <f>INDEX('Provozní dny'!$B:$B,MATCH(D71,'Provozní dny'!$A:$A,0))</f>
        <v>115</v>
      </c>
      <c r="J71" s="10">
        <f t="shared" si="4"/>
        <v>0</v>
      </c>
      <c r="K71" s="10">
        <f t="shared" si="5"/>
        <v>0</v>
      </c>
      <c r="L71" s="10">
        <f t="shared" si="6"/>
        <v>1920.5</v>
      </c>
      <c r="M71" s="17">
        <f t="shared" si="7"/>
        <v>0</v>
      </c>
    </row>
    <row r="72" spans="1:13" x14ac:dyDescent="0.3">
      <c r="A72" s="16">
        <v>28345</v>
      </c>
      <c r="B72" s="6" t="s">
        <v>39</v>
      </c>
      <c r="C72" s="6" t="s">
        <v>40</v>
      </c>
      <c r="D72" s="6" t="s">
        <v>16</v>
      </c>
      <c r="E72" s="10">
        <f>INDEX('Trasy-km'!$D:$D,MATCH(B72&amp;" – "&amp;C72,'Trasy-km'!$C:$C,0))</f>
        <v>0</v>
      </c>
      <c r="F72" s="10">
        <f>INDEX('Trasy-km'!$E:$E,MATCH(B72&amp;" – "&amp;C72,'Trasy-km'!$C:$C,0))</f>
        <v>0</v>
      </c>
      <c r="G72" s="10">
        <f>INDEX('Trasy-km'!$F:$F,MATCH(B72&amp;" – "&amp;C72,'Trasy-km'!$C:$C,0))</f>
        <v>17.600000000000001</v>
      </c>
      <c r="H72" s="10">
        <f>INDEX('Trasy-km'!$G:$G,MATCH(B72&amp;" – "&amp;C72,'Trasy-km'!$C:$C,0))</f>
        <v>0</v>
      </c>
      <c r="I72" s="6">
        <f>INDEX('Provozní dny'!$B:$B,MATCH(D72,'Provozní dny'!$A:$A,0))</f>
        <v>250</v>
      </c>
      <c r="J72" s="10">
        <f t="shared" si="4"/>
        <v>0</v>
      </c>
      <c r="K72" s="10">
        <f t="shared" si="5"/>
        <v>0</v>
      </c>
      <c r="L72" s="10">
        <f t="shared" si="6"/>
        <v>4400</v>
      </c>
      <c r="M72" s="17">
        <f t="shared" si="7"/>
        <v>0</v>
      </c>
    </row>
    <row r="73" spans="1:13" x14ac:dyDescent="0.3">
      <c r="A73" s="16">
        <v>5385</v>
      </c>
      <c r="B73" s="6" t="s">
        <v>42</v>
      </c>
      <c r="C73" s="6" t="s">
        <v>41</v>
      </c>
      <c r="D73" s="6" t="s">
        <v>20</v>
      </c>
      <c r="E73" s="10">
        <f>INDEX('Trasy-km'!$D:$D,MATCH(B73&amp;" – "&amp;C73,'Trasy-km'!$C:$C,0))</f>
        <v>61.5</v>
      </c>
      <c r="F73" s="10">
        <f>INDEX('Trasy-km'!$E:$E,MATCH(B73&amp;" – "&amp;C73,'Trasy-km'!$C:$C,0))</f>
        <v>0</v>
      </c>
      <c r="G73" s="10">
        <f>INDEX('Trasy-km'!$F:$F,MATCH(B73&amp;" – "&amp;C73,'Trasy-km'!$C:$C,0))</f>
        <v>0</v>
      </c>
      <c r="H73" s="10">
        <f>INDEX('Trasy-km'!$G:$G,MATCH(B73&amp;" – "&amp;C73,'Trasy-km'!$C:$C,0))</f>
        <v>6.2</v>
      </c>
      <c r="I73" s="6">
        <f>INDEX('Provozní dny'!$B:$B,MATCH(D73,'Provozní dny'!$A:$A,0))</f>
        <v>115</v>
      </c>
      <c r="J73" s="10">
        <f t="shared" si="4"/>
        <v>7072.5</v>
      </c>
      <c r="K73" s="10">
        <f t="shared" si="5"/>
        <v>0</v>
      </c>
      <c r="L73" s="10">
        <f t="shared" si="6"/>
        <v>0</v>
      </c>
      <c r="M73" s="17">
        <f t="shared" si="7"/>
        <v>713</v>
      </c>
    </row>
    <row r="74" spans="1:13" x14ac:dyDescent="0.3">
      <c r="A74" s="16">
        <v>28317</v>
      </c>
      <c r="B74" s="6" t="s">
        <v>44</v>
      </c>
      <c r="C74" s="6" t="s">
        <v>41</v>
      </c>
      <c r="D74" s="6" t="s">
        <v>16</v>
      </c>
      <c r="E74" s="10">
        <f>INDEX('Trasy-km'!$D:$D,MATCH(B74&amp;" – "&amp;C74,'Trasy-km'!$C:$C,0))</f>
        <v>10.3</v>
      </c>
      <c r="F74" s="10">
        <f>INDEX('Trasy-km'!$E:$E,MATCH(B74&amp;" – "&amp;C74,'Trasy-km'!$C:$C,0))</f>
        <v>0</v>
      </c>
      <c r="G74" s="10">
        <f>INDEX('Trasy-km'!$F:$F,MATCH(B74&amp;" – "&amp;C74,'Trasy-km'!$C:$C,0))</f>
        <v>0</v>
      </c>
      <c r="H74" s="10">
        <f>INDEX('Trasy-km'!$G:$G,MATCH(B74&amp;" – "&amp;C74,'Trasy-km'!$C:$C,0))</f>
        <v>0</v>
      </c>
      <c r="I74" s="6">
        <f>INDEX('Provozní dny'!$B:$B,MATCH(D74,'Provozní dny'!$A:$A,0))</f>
        <v>250</v>
      </c>
      <c r="J74" s="10">
        <f t="shared" si="4"/>
        <v>2575</v>
      </c>
      <c r="K74" s="10">
        <f t="shared" si="5"/>
        <v>0</v>
      </c>
      <c r="L74" s="10">
        <f t="shared" si="6"/>
        <v>0</v>
      </c>
      <c r="M74" s="17">
        <f t="shared" si="7"/>
        <v>0</v>
      </c>
    </row>
    <row r="75" spans="1:13" ht="15" thickBot="1" x14ac:dyDescent="0.35">
      <c r="A75" s="18">
        <v>28317</v>
      </c>
      <c r="B75" s="19" t="s">
        <v>41</v>
      </c>
      <c r="C75" s="19" t="s">
        <v>43</v>
      </c>
      <c r="D75" s="19" t="s">
        <v>28</v>
      </c>
      <c r="E75" s="20">
        <f>INDEX('Trasy-km'!$D:$D,MATCH(B75&amp;" – "&amp;C75,'Trasy-km'!$C:$C,0))</f>
        <v>36.5</v>
      </c>
      <c r="F75" s="20">
        <f>INDEX('Trasy-km'!$E:$E,MATCH(B75&amp;" – "&amp;C75,'Trasy-km'!$C:$C,0))</f>
        <v>0</v>
      </c>
      <c r="G75" s="20">
        <f>INDEX('Trasy-km'!$F:$F,MATCH(B75&amp;" – "&amp;C75,'Trasy-km'!$C:$C,0))</f>
        <v>0</v>
      </c>
      <c r="H75" s="20">
        <f>INDEX('Trasy-km'!$G:$G,MATCH(B75&amp;" – "&amp;C75,'Trasy-km'!$C:$C,0))</f>
        <v>0</v>
      </c>
      <c r="I75" s="19">
        <f>INDEX('Provozní dny'!$B:$B,MATCH(D75,'Provozní dny'!$A:$A,0))</f>
        <v>365</v>
      </c>
      <c r="J75" s="20">
        <f t="shared" si="4"/>
        <v>13322.5</v>
      </c>
      <c r="K75" s="20">
        <f t="shared" si="5"/>
        <v>0</v>
      </c>
      <c r="L75" s="20">
        <f t="shared" si="6"/>
        <v>0</v>
      </c>
      <c r="M75" s="21">
        <f t="shared" si="7"/>
        <v>0</v>
      </c>
    </row>
  </sheetData>
  <mergeCells count="7">
    <mergeCell ref="B1:B2"/>
    <mergeCell ref="A1:A2"/>
    <mergeCell ref="E1:H1"/>
    <mergeCell ref="J1:M1"/>
    <mergeCell ref="I1:I2"/>
    <mergeCell ref="C1:C2"/>
    <mergeCell ref="D1:D2"/>
  </mergeCells>
  <pageMargins left="0.7" right="0.7" top="0.78740157499999996" bottom="0.78740157499999996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70"/>
  <sheetViews>
    <sheetView workbookViewId="0">
      <selection sqref="A1:A2"/>
    </sheetView>
  </sheetViews>
  <sheetFormatPr defaultRowHeight="14.4" x14ac:dyDescent="0.3"/>
  <cols>
    <col min="2" max="3" width="20.77734375" customWidth="1"/>
    <col min="5" max="8" width="9.44140625" style="2" customWidth="1"/>
    <col min="9" max="9" width="13.6640625" bestFit="1" customWidth="1"/>
    <col min="10" max="13" width="13" style="2" customWidth="1"/>
  </cols>
  <sheetData>
    <row r="1" spans="1:15" s="1" customFormat="1" x14ac:dyDescent="0.3">
      <c r="A1" s="46" t="s">
        <v>12</v>
      </c>
      <c r="B1" s="48" t="s">
        <v>0</v>
      </c>
      <c r="C1" s="48" t="s">
        <v>1</v>
      </c>
      <c r="D1" s="48" t="s">
        <v>13</v>
      </c>
      <c r="E1" s="56" t="s">
        <v>25</v>
      </c>
      <c r="F1" s="56"/>
      <c r="G1" s="56"/>
      <c r="H1" s="56"/>
      <c r="I1" s="48" t="s">
        <v>14</v>
      </c>
      <c r="J1" s="56" t="s">
        <v>15</v>
      </c>
      <c r="K1" s="56"/>
      <c r="L1" s="56"/>
      <c r="M1" s="43"/>
    </row>
    <row r="2" spans="1:15" s="1" customFormat="1" ht="15" thickBot="1" x14ac:dyDescent="0.35">
      <c r="A2" s="47"/>
      <c r="B2" s="49"/>
      <c r="C2" s="49"/>
      <c r="D2" s="49"/>
      <c r="E2" s="12" t="s">
        <v>26</v>
      </c>
      <c r="F2" s="12" t="s">
        <v>27</v>
      </c>
      <c r="G2" s="12" t="s">
        <v>47</v>
      </c>
      <c r="H2" s="12" t="s">
        <v>48</v>
      </c>
      <c r="I2" s="49"/>
      <c r="J2" s="12" t="s">
        <v>26</v>
      </c>
      <c r="K2" s="12" t="s">
        <v>27</v>
      </c>
      <c r="L2" s="12" t="s">
        <v>47</v>
      </c>
      <c r="M2" s="13" t="s">
        <v>48</v>
      </c>
    </row>
    <row r="3" spans="1:15" x14ac:dyDescent="0.3">
      <c r="A3" s="14">
        <v>5901</v>
      </c>
      <c r="B3" s="7" t="s">
        <v>54</v>
      </c>
      <c r="C3" s="7" t="s">
        <v>41</v>
      </c>
      <c r="D3" s="7" t="s">
        <v>16</v>
      </c>
      <c r="E3" s="11">
        <f>INDEX('Trasy-km'!$D:$D,MATCH(B3&amp;" – "&amp;C3,'Trasy-km'!$C:$C,0))</f>
        <v>67</v>
      </c>
      <c r="F3" s="11">
        <f>INDEX('Trasy-km'!$E:$E,MATCH(B3&amp;" – "&amp;C3,'Trasy-km'!$C:$C,0))</f>
        <v>14.3</v>
      </c>
      <c r="G3" s="11">
        <f>INDEX('Trasy-km'!$F:$F,MATCH(B3&amp;" – "&amp;C3,'Trasy-km'!$C:$C,0))</f>
        <v>0</v>
      </c>
      <c r="H3" s="11">
        <f>INDEX('Trasy-km'!$G:$G,MATCH(B3&amp;" – "&amp;C3,'Trasy-km'!$C:$C,0))</f>
        <v>0</v>
      </c>
      <c r="I3" s="7">
        <f>INDEX('Provozní dny'!$B:$B,MATCH(D3,'Provozní dny'!$A:$A,0))</f>
        <v>250</v>
      </c>
      <c r="J3" s="11">
        <f t="shared" ref="J3:J34" si="0">E3*$I3</f>
        <v>16750</v>
      </c>
      <c r="K3" s="11">
        <f t="shared" ref="K3:K34" si="1">F3*$I3</f>
        <v>3575</v>
      </c>
      <c r="L3" s="11">
        <f t="shared" ref="L3:L34" si="2">G3*$I3</f>
        <v>0</v>
      </c>
      <c r="M3" s="15">
        <f t="shared" ref="M3:M34" si="3">H3*$I3</f>
        <v>0</v>
      </c>
      <c r="O3" s="2"/>
    </row>
    <row r="4" spans="1:15" x14ac:dyDescent="0.3">
      <c r="A4" s="16">
        <v>5903</v>
      </c>
      <c r="B4" s="6" t="s">
        <v>53</v>
      </c>
      <c r="C4" s="6" t="s">
        <v>54</v>
      </c>
      <c r="D4" s="6" t="s">
        <v>24</v>
      </c>
      <c r="E4" s="10">
        <f>INDEX('Trasy-km'!$D:$D,MATCH(B4&amp;" – "&amp;C4,'Trasy-km'!$C:$C,0))</f>
        <v>0</v>
      </c>
      <c r="F4" s="10">
        <f>INDEX('Trasy-km'!$E:$E,MATCH(B4&amp;" – "&amp;C4,'Trasy-km'!$C:$C,0))</f>
        <v>20.100000000000001</v>
      </c>
      <c r="G4" s="10">
        <f>INDEX('Trasy-km'!$F:$F,MATCH(B4&amp;" – "&amp;C4,'Trasy-km'!$C:$C,0))</f>
        <v>0</v>
      </c>
      <c r="H4" s="10">
        <f>INDEX('Trasy-km'!$G:$G,MATCH(B4&amp;" – "&amp;C4,'Trasy-km'!$C:$C,0))</f>
        <v>0</v>
      </c>
      <c r="I4" s="6">
        <f>INDEX('Provozní dny'!$B:$B,MATCH(D4,'Provozní dny'!$A:$A,0))</f>
        <v>60</v>
      </c>
      <c r="J4" s="10">
        <f t="shared" si="0"/>
        <v>0</v>
      </c>
      <c r="K4" s="10">
        <f t="shared" si="1"/>
        <v>1206</v>
      </c>
      <c r="L4" s="10">
        <f t="shared" si="2"/>
        <v>0</v>
      </c>
      <c r="M4" s="17">
        <f t="shared" si="3"/>
        <v>0</v>
      </c>
    </row>
    <row r="5" spans="1:15" x14ac:dyDescent="0.3">
      <c r="A5" s="16">
        <v>5903</v>
      </c>
      <c r="B5" s="6" t="s">
        <v>54</v>
      </c>
      <c r="C5" s="6" t="s">
        <v>52</v>
      </c>
      <c r="D5" s="6" t="s">
        <v>9</v>
      </c>
      <c r="E5" s="10">
        <f>INDEX('Trasy-km'!$D:$D,MATCH(B5&amp;" – "&amp;C5,'Trasy-km'!$C:$C,0))</f>
        <v>24</v>
      </c>
      <c r="F5" s="10">
        <f>INDEX('Trasy-km'!$E:$E,MATCH(B5&amp;" – "&amp;C5,'Trasy-km'!$C:$C,0))</f>
        <v>14.3</v>
      </c>
      <c r="G5" s="10">
        <f>INDEX('Trasy-km'!$F:$F,MATCH(B5&amp;" – "&amp;C5,'Trasy-km'!$C:$C,0))</f>
        <v>0</v>
      </c>
      <c r="H5" s="10">
        <f>INDEX('Trasy-km'!$G:$G,MATCH(B5&amp;" – "&amp;C5,'Trasy-km'!$C:$C,0))</f>
        <v>0</v>
      </c>
      <c r="I5" s="6">
        <f>INDEX('Provozní dny'!$B:$B,MATCH(D5,'Provozní dny'!$A:$A,0))</f>
        <v>305</v>
      </c>
      <c r="J5" s="10">
        <f t="shared" si="0"/>
        <v>7320</v>
      </c>
      <c r="K5" s="10">
        <f t="shared" si="1"/>
        <v>4361.5</v>
      </c>
      <c r="L5" s="10">
        <f t="shared" si="2"/>
        <v>0</v>
      </c>
      <c r="M5" s="17">
        <f t="shared" si="3"/>
        <v>0</v>
      </c>
    </row>
    <row r="6" spans="1:15" x14ac:dyDescent="0.3">
      <c r="A6" s="16">
        <v>5903</v>
      </c>
      <c r="B6" s="6" t="s">
        <v>52</v>
      </c>
      <c r="C6" s="6" t="s">
        <v>5</v>
      </c>
      <c r="D6" s="6" t="s">
        <v>28</v>
      </c>
      <c r="E6" s="10">
        <f>INDEX('Trasy-km'!$D:$D,MATCH(B6&amp;" – "&amp;C6,'Trasy-km'!$C:$C,0))</f>
        <v>15.7</v>
      </c>
      <c r="F6" s="10">
        <f>INDEX('Trasy-km'!$E:$E,MATCH(B6&amp;" – "&amp;C6,'Trasy-km'!$C:$C,0))</f>
        <v>0</v>
      </c>
      <c r="G6" s="10">
        <f>INDEX('Trasy-km'!$F:$F,MATCH(B6&amp;" – "&amp;C6,'Trasy-km'!$C:$C,0))</f>
        <v>0</v>
      </c>
      <c r="H6" s="10">
        <f>INDEX('Trasy-km'!$G:$G,MATCH(B6&amp;" – "&amp;C6,'Trasy-km'!$C:$C,0))</f>
        <v>0</v>
      </c>
      <c r="I6" s="6">
        <f>INDEX('Provozní dny'!$B:$B,MATCH(D6,'Provozní dny'!$A:$A,0))</f>
        <v>365</v>
      </c>
      <c r="J6" s="10">
        <f t="shared" si="0"/>
        <v>5730.5</v>
      </c>
      <c r="K6" s="10">
        <f t="shared" si="1"/>
        <v>0</v>
      </c>
      <c r="L6" s="10">
        <f t="shared" si="2"/>
        <v>0</v>
      </c>
      <c r="M6" s="17">
        <f t="shared" si="3"/>
        <v>0</v>
      </c>
    </row>
    <row r="7" spans="1:15" x14ac:dyDescent="0.3">
      <c r="A7" s="16">
        <v>5903</v>
      </c>
      <c r="B7" s="6" t="s">
        <v>5</v>
      </c>
      <c r="C7" s="6" t="s">
        <v>41</v>
      </c>
      <c r="D7" s="6" t="s">
        <v>16</v>
      </c>
      <c r="E7" s="10">
        <f>INDEX('Trasy-km'!$D:$D,MATCH(B7&amp;" – "&amp;C7,'Trasy-km'!$C:$C,0))</f>
        <v>27.3</v>
      </c>
      <c r="F7" s="10">
        <f>INDEX('Trasy-km'!$E:$E,MATCH(B7&amp;" – "&amp;C7,'Trasy-km'!$C:$C,0))</f>
        <v>0</v>
      </c>
      <c r="G7" s="10">
        <f>INDEX('Trasy-km'!$F:$F,MATCH(B7&amp;" – "&amp;C7,'Trasy-km'!$C:$C,0))</f>
        <v>0</v>
      </c>
      <c r="H7" s="10">
        <f>INDEX('Trasy-km'!$G:$G,MATCH(B7&amp;" – "&amp;C7,'Trasy-km'!$C:$C,0))</f>
        <v>0</v>
      </c>
      <c r="I7" s="6">
        <f>INDEX('Provozní dny'!$B:$B,MATCH(D7,'Provozní dny'!$A:$A,0))</f>
        <v>250</v>
      </c>
      <c r="J7" s="10">
        <f t="shared" si="0"/>
        <v>6825</v>
      </c>
      <c r="K7" s="10">
        <f t="shared" si="1"/>
        <v>0</v>
      </c>
      <c r="L7" s="10">
        <f t="shared" si="2"/>
        <v>0</v>
      </c>
      <c r="M7" s="17">
        <f t="shared" si="3"/>
        <v>0</v>
      </c>
    </row>
    <row r="8" spans="1:15" x14ac:dyDescent="0.3">
      <c r="A8" s="16">
        <v>5905</v>
      </c>
      <c r="B8" s="6" t="s">
        <v>53</v>
      </c>
      <c r="C8" s="6" t="s">
        <v>5</v>
      </c>
      <c r="D8" s="6" t="s">
        <v>28</v>
      </c>
      <c r="E8" s="10">
        <f>INDEX('Trasy-km'!$D:$D,MATCH(B8&amp;" – "&amp;C8,'Trasy-km'!$C:$C,0))</f>
        <v>39.700000000000003</v>
      </c>
      <c r="F8" s="10">
        <f>INDEX('Trasy-km'!$E:$E,MATCH(B8&amp;" – "&amp;C8,'Trasy-km'!$C:$C,0))</f>
        <v>34.4</v>
      </c>
      <c r="G8" s="10">
        <f>INDEX('Trasy-km'!$F:$F,MATCH(B8&amp;" – "&amp;C8,'Trasy-km'!$C:$C,0))</f>
        <v>0</v>
      </c>
      <c r="H8" s="10">
        <f>INDEX('Trasy-km'!$G:$G,MATCH(B8&amp;" – "&amp;C8,'Trasy-km'!$C:$C,0))</f>
        <v>0</v>
      </c>
      <c r="I8" s="6">
        <f>INDEX('Provozní dny'!$B:$B,MATCH(D8,'Provozní dny'!$A:$A,0))</f>
        <v>365</v>
      </c>
      <c r="J8" s="10">
        <f t="shared" si="0"/>
        <v>14490.500000000002</v>
      </c>
      <c r="K8" s="10">
        <f t="shared" si="1"/>
        <v>12556</v>
      </c>
      <c r="L8" s="10">
        <f t="shared" si="2"/>
        <v>0</v>
      </c>
      <c r="M8" s="17">
        <f t="shared" si="3"/>
        <v>0</v>
      </c>
    </row>
    <row r="9" spans="1:15" x14ac:dyDescent="0.3">
      <c r="A9" s="16">
        <v>5905</v>
      </c>
      <c r="B9" s="6" t="s">
        <v>5</v>
      </c>
      <c r="C9" s="6" t="s">
        <v>41</v>
      </c>
      <c r="D9" s="6" t="s">
        <v>16</v>
      </c>
      <c r="E9" s="10">
        <f>INDEX('Trasy-km'!$D:$D,MATCH(B9&amp;" – "&amp;C9,'Trasy-km'!$C:$C,0))</f>
        <v>27.3</v>
      </c>
      <c r="F9" s="10">
        <f>INDEX('Trasy-km'!$E:$E,MATCH(B9&amp;" – "&amp;C9,'Trasy-km'!$C:$C,0))</f>
        <v>0</v>
      </c>
      <c r="G9" s="10">
        <f>INDEX('Trasy-km'!$F:$F,MATCH(B9&amp;" – "&amp;C9,'Trasy-km'!$C:$C,0))</f>
        <v>0</v>
      </c>
      <c r="H9" s="10">
        <f>INDEX('Trasy-km'!$G:$G,MATCH(B9&amp;" – "&amp;C9,'Trasy-km'!$C:$C,0))</f>
        <v>0</v>
      </c>
      <c r="I9" s="6">
        <f>INDEX('Provozní dny'!$B:$B,MATCH(D9,'Provozní dny'!$A:$A,0))</f>
        <v>250</v>
      </c>
      <c r="J9" s="10">
        <f t="shared" si="0"/>
        <v>6825</v>
      </c>
      <c r="K9" s="10">
        <f>F9*$I9</f>
        <v>0</v>
      </c>
      <c r="L9" s="10">
        <f t="shared" si="2"/>
        <v>0</v>
      </c>
      <c r="M9" s="17">
        <f t="shared" si="3"/>
        <v>0</v>
      </c>
    </row>
    <row r="10" spans="1:15" x14ac:dyDescent="0.3">
      <c r="A10" s="16">
        <v>5941</v>
      </c>
      <c r="B10" s="6" t="s">
        <v>53</v>
      </c>
      <c r="C10" s="6" t="s">
        <v>5</v>
      </c>
      <c r="D10" s="6" t="s">
        <v>22</v>
      </c>
      <c r="E10" s="10">
        <f>INDEX('Trasy-km'!$D:$D,MATCH(B10&amp;" – "&amp;C10,'Trasy-km'!$C:$C,0))</f>
        <v>39.700000000000003</v>
      </c>
      <c r="F10" s="10">
        <f>INDEX('Trasy-km'!$E:$E,MATCH(B10&amp;" – "&amp;C10,'Trasy-km'!$C:$C,0))</f>
        <v>34.4</v>
      </c>
      <c r="G10" s="10">
        <f>INDEX('Trasy-km'!$F:$F,MATCH(B10&amp;" – "&amp;C10,'Trasy-km'!$C:$C,0))</f>
        <v>0</v>
      </c>
      <c r="H10" s="10">
        <f>INDEX('Trasy-km'!$G:$G,MATCH(B10&amp;" – "&amp;C10,'Trasy-km'!$C:$C,0))</f>
        <v>0</v>
      </c>
      <c r="I10" s="6">
        <f>INDEX('Provozní dny'!$B:$B,MATCH(D10,'Provozní dny'!$A:$A,0))</f>
        <v>55</v>
      </c>
      <c r="J10" s="10">
        <f t="shared" si="0"/>
        <v>2183.5</v>
      </c>
      <c r="K10" s="10">
        <f t="shared" si="1"/>
        <v>1892</v>
      </c>
      <c r="L10" s="10">
        <f t="shared" si="2"/>
        <v>0</v>
      </c>
      <c r="M10" s="17">
        <f t="shared" si="3"/>
        <v>0</v>
      </c>
    </row>
    <row r="11" spans="1:15" x14ac:dyDescent="0.3">
      <c r="A11" s="16">
        <v>5373</v>
      </c>
      <c r="B11" s="6" t="s">
        <v>42</v>
      </c>
      <c r="C11" s="6" t="s">
        <v>41</v>
      </c>
      <c r="D11" s="6" t="s">
        <v>20</v>
      </c>
      <c r="E11" s="10">
        <f>INDEX('Trasy-km'!$D:$D,MATCH(B11&amp;" – "&amp;C11,'Trasy-km'!$C:$C,0))</f>
        <v>61.5</v>
      </c>
      <c r="F11" s="10">
        <f>INDEX('Trasy-km'!$E:$E,MATCH(B11&amp;" – "&amp;C11,'Trasy-km'!$C:$C,0))</f>
        <v>0</v>
      </c>
      <c r="G11" s="10">
        <f>INDEX('Trasy-km'!$F:$F,MATCH(B11&amp;" – "&amp;C11,'Trasy-km'!$C:$C,0))</f>
        <v>0</v>
      </c>
      <c r="H11" s="10">
        <f>INDEX('Trasy-km'!$G:$G,MATCH(B11&amp;" – "&amp;C11,'Trasy-km'!$C:$C,0))</f>
        <v>6.2</v>
      </c>
      <c r="I11" s="6">
        <f>INDEX('Provozní dny'!$B:$B,MATCH(D11,'Provozní dny'!$A:$A,0))</f>
        <v>115</v>
      </c>
      <c r="J11" s="10">
        <f t="shared" si="0"/>
        <v>7072.5</v>
      </c>
      <c r="K11" s="10">
        <f t="shared" si="1"/>
        <v>0</v>
      </c>
      <c r="L11" s="10">
        <f t="shared" si="2"/>
        <v>0</v>
      </c>
      <c r="M11" s="17">
        <f t="shared" si="3"/>
        <v>713</v>
      </c>
    </row>
    <row r="12" spans="1:15" x14ac:dyDescent="0.3">
      <c r="A12" s="16">
        <v>5907</v>
      </c>
      <c r="B12" s="6" t="s">
        <v>53</v>
      </c>
      <c r="C12" s="6" t="s">
        <v>41</v>
      </c>
      <c r="D12" s="6" t="s">
        <v>16</v>
      </c>
      <c r="E12" s="10">
        <f>INDEX('Trasy-km'!$D:$D,MATCH(B12&amp;" – "&amp;C12,'Trasy-km'!$C:$C,0))</f>
        <v>67</v>
      </c>
      <c r="F12" s="10">
        <f>INDEX('Trasy-km'!$E:$E,MATCH(B12&amp;" – "&amp;C12,'Trasy-km'!$C:$C,0))</f>
        <v>34.4</v>
      </c>
      <c r="G12" s="10">
        <f>INDEX('Trasy-km'!$F:$F,MATCH(B12&amp;" – "&amp;C12,'Trasy-km'!$C:$C,0))</f>
        <v>0</v>
      </c>
      <c r="H12" s="10">
        <f>INDEX('Trasy-km'!$G:$G,MATCH(B12&amp;" – "&amp;C12,'Trasy-km'!$C:$C,0))</f>
        <v>0</v>
      </c>
      <c r="I12" s="6">
        <f>INDEX('Provozní dny'!$B:$B,MATCH(D12,'Provozní dny'!$A:$A,0))</f>
        <v>250</v>
      </c>
      <c r="J12" s="10">
        <f t="shared" si="0"/>
        <v>16750</v>
      </c>
      <c r="K12" s="10">
        <f t="shared" si="1"/>
        <v>8600</v>
      </c>
      <c r="L12" s="10">
        <f t="shared" si="2"/>
        <v>0</v>
      </c>
      <c r="M12" s="17">
        <f t="shared" si="3"/>
        <v>0</v>
      </c>
    </row>
    <row r="13" spans="1:15" x14ac:dyDescent="0.3">
      <c r="A13" s="16">
        <v>5943</v>
      </c>
      <c r="B13" s="6" t="s">
        <v>53</v>
      </c>
      <c r="C13" s="6" t="s">
        <v>41</v>
      </c>
      <c r="D13" s="6" t="s">
        <v>23</v>
      </c>
      <c r="E13" s="10">
        <f>INDEX('Trasy-km'!$D:$D,MATCH(B13&amp;" – "&amp;C13,'Trasy-km'!$C:$C,0))</f>
        <v>67</v>
      </c>
      <c r="F13" s="10">
        <f>INDEX('Trasy-km'!$E:$E,MATCH(B13&amp;" – "&amp;C13,'Trasy-km'!$C:$C,0))</f>
        <v>34.4</v>
      </c>
      <c r="G13" s="10">
        <f>INDEX('Trasy-km'!$F:$F,MATCH(B13&amp;" – "&amp;C13,'Trasy-km'!$C:$C,0))</f>
        <v>0</v>
      </c>
      <c r="H13" s="10">
        <f>INDEX('Trasy-km'!$G:$G,MATCH(B13&amp;" – "&amp;C13,'Trasy-km'!$C:$C,0))</f>
        <v>0</v>
      </c>
      <c r="I13" s="6">
        <f>INDEX('Provozní dny'!$B:$B,MATCH(D13,'Provozní dny'!$A:$A,0))</f>
        <v>60</v>
      </c>
      <c r="J13" s="10">
        <f t="shared" si="0"/>
        <v>4020</v>
      </c>
      <c r="K13" s="10">
        <f t="shared" si="1"/>
        <v>2064</v>
      </c>
      <c r="L13" s="10">
        <f t="shared" si="2"/>
        <v>0</v>
      </c>
      <c r="M13" s="17">
        <f t="shared" si="3"/>
        <v>0</v>
      </c>
    </row>
    <row r="14" spans="1:15" x14ac:dyDescent="0.3">
      <c r="A14" s="16">
        <v>5909</v>
      </c>
      <c r="B14" s="6" t="s">
        <v>53</v>
      </c>
      <c r="C14" s="6" t="s">
        <v>41</v>
      </c>
      <c r="D14" s="6" t="s">
        <v>28</v>
      </c>
      <c r="E14" s="10">
        <f>INDEX('Trasy-km'!$D:$D,MATCH(B14&amp;" – "&amp;C14,'Trasy-km'!$C:$C,0))</f>
        <v>67</v>
      </c>
      <c r="F14" s="10">
        <f>INDEX('Trasy-km'!$E:$E,MATCH(B14&amp;" – "&amp;C14,'Trasy-km'!$C:$C,0))</f>
        <v>34.4</v>
      </c>
      <c r="G14" s="10">
        <f>INDEX('Trasy-km'!$F:$F,MATCH(B14&amp;" – "&amp;C14,'Trasy-km'!$C:$C,0))</f>
        <v>0</v>
      </c>
      <c r="H14" s="10">
        <f>INDEX('Trasy-km'!$G:$G,MATCH(B14&amp;" – "&amp;C14,'Trasy-km'!$C:$C,0))</f>
        <v>0</v>
      </c>
      <c r="I14" s="6">
        <f>INDEX('Provozní dny'!$B:$B,MATCH(D14,'Provozní dny'!$A:$A,0))</f>
        <v>365</v>
      </c>
      <c r="J14" s="10">
        <f t="shared" si="0"/>
        <v>24455</v>
      </c>
      <c r="K14" s="10">
        <f t="shared" si="1"/>
        <v>12556</v>
      </c>
      <c r="L14" s="10">
        <f t="shared" si="2"/>
        <v>0</v>
      </c>
      <c r="M14" s="17">
        <f t="shared" si="3"/>
        <v>0</v>
      </c>
    </row>
    <row r="15" spans="1:15" x14ac:dyDescent="0.3">
      <c r="A15" s="16">
        <v>5951</v>
      </c>
      <c r="B15" s="6" t="s">
        <v>53</v>
      </c>
      <c r="C15" s="6" t="s">
        <v>54</v>
      </c>
      <c r="D15" s="6" t="s">
        <v>16</v>
      </c>
      <c r="E15" s="10">
        <f>INDEX('Trasy-km'!$D:$D,MATCH(B15&amp;" – "&amp;C15,'Trasy-km'!$C:$C,0))</f>
        <v>0</v>
      </c>
      <c r="F15" s="10">
        <f>INDEX('Trasy-km'!$E:$E,MATCH(B15&amp;" – "&amp;C15,'Trasy-km'!$C:$C,0))</f>
        <v>20.100000000000001</v>
      </c>
      <c r="G15" s="10">
        <f>INDEX('Trasy-km'!$F:$F,MATCH(B15&amp;" – "&amp;C15,'Trasy-km'!$C:$C,0))</f>
        <v>0</v>
      </c>
      <c r="H15" s="10">
        <f>INDEX('Trasy-km'!$G:$G,MATCH(B15&amp;" – "&amp;C15,'Trasy-km'!$C:$C,0))</f>
        <v>0</v>
      </c>
      <c r="I15" s="6">
        <f>INDEX('Provozní dny'!$B:$B,MATCH(D15,'Provozní dny'!$A:$A,0))</f>
        <v>250</v>
      </c>
      <c r="J15" s="10">
        <f t="shared" si="0"/>
        <v>0</v>
      </c>
      <c r="K15" s="10">
        <f t="shared" si="1"/>
        <v>5025</v>
      </c>
      <c r="L15" s="10">
        <f t="shared" si="2"/>
        <v>0</v>
      </c>
      <c r="M15" s="17">
        <f t="shared" si="3"/>
        <v>0</v>
      </c>
    </row>
    <row r="16" spans="1:15" x14ac:dyDescent="0.3">
      <c r="A16" s="16">
        <v>5911</v>
      </c>
      <c r="B16" s="6" t="s">
        <v>53</v>
      </c>
      <c r="C16" s="6" t="s">
        <v>41</v>
      </c>
      <c r="D16" s="6" t="s">
        <v>28</v>
      </c>
      <c r="E16" s="10">
        <f>INDEX('Trasy-km'!$D:$D,MATCH(B16&amp;" – "&amp;C16,'Trasy-km'!$C:$C,0))</f>
        <v>67</v>
      </c>
      <c r="F16" s="10">
        <f>INDEX('Trasy-km'!$E:$E,MATCH(B16&amp;" – "&amp;C16,'Trasy-km'!$C:$C,0))</f>
        <v>34.4</v>
      </c>
      <c r="G16" s="10">
        <f>INDEX('Trasy-km'!$F:$F,MATCH(B16&amp;" – "&amp;C16,'Trasy-km'!$C:$C,0))</f>
        <v>0</v>
      </c>
      <c r="H16" s="10">
        <f>INDEX('Trasy-km'!$G:$G,MATCH(B16&amp;" – "&amp;C16,'Trasy-km'!$C:$C,0))</f>
        <v>0</v>
      </c>
      <c r="I16" s="6">
        <f>INDEX('Provozní dny'!$B:$B,MATCH(D16,'Provozní dny'!$A:$A,0))</f>
        <v>365</v>
      </c>
      <c r="J16" s="10">
        <f t="shared" si="0"/>
        <v>24455</v>
      </c>
      <c r="K16" s="10">
        <f t="shared" si="1"/>
        <v>12556</v>
      </c>
      <c r="L16" s="10">
        <f t="shared" si="2"/>
        <v>0</v>
      </c>
      <c r="M16" s="17">
        <f t="shared" si="3"/>
        <v>0</v>
      </c>
    </row>
    <row r="17" spans="1:13" x14ac:dyDescent="0.3">
      <c r="A17" s="16">
        <v>5953</v>
      </c>
      <c r="B17" s="6" t="s">
        <v>53</v>
      </c>
      <c r="C17" s="6" t="s">
        <v>54</v>
      </c>
      <c r="D17" s="6" t="s">
        <v>16</v>
      </c>
      <c r="E17" s="10">
        <f>INDEX('Trasy-km'!$D:$D,MATCH(B17&amp;" – "&amp;C17,'Trasy-km'!$C:$C,0))</f>
        <v>0</v>
      </c>
      <c r="F17" s="10">
        <f>INDEX('Trasy-km'!$E:$E,MATCH(B17&amp;" – "&amp;C17,'Trasy-km'!$C:$C,0))</f>
        <v>20.100000000000001</v>
      </c>
      <c r="G17" s="10">
        <f>INDEX('Trasy-km'!$F:$F,MATCH(B17&amp;" – "&amp;C17,'Trasy-km'!$C:$C,0))</f>
        <v>0</v>
      </c>
      <c r="H17" s="10">
        <f>INDEX('Trasy-km'!$G:$G,MATCH(B17&amp;" – "&amp;C17,'Trasy-km'!$C:$C,0))</f>
        <v>0</v>
      </c>
      <c r="I17" s="6">
        <f>INDEX('Provozní dny'!$B:$B,MATCH(D17,'Provozní dny'!$A:$A,0))</f>
        <v>250</v>
      </c>
      <c r="J17" s="10">
        <f t="shared" si="0"/>
        <v>0</v>
      </c>
      <c r="K17" s="10">
        <f t="shared" si="1"/>
        <v>5025</v>
      </c>
      <c r="L17" s="10">
        <f t="shared" si="2"/>
        <v>0</v>
      </c>
      <c r="M17" s="17">
        <f t="shared" si="3"/>
        <v>0</v>
      </c>
    </row>
    <row r="18" spans="1:13" x14ac:dyDescent="0.3">
      <c r="A18" s="16">
        <v>5913</v>
      </c>
      <c r="B18" s="6" t="s">
        <v>53</v>
      </c>
      <c r="C18" s="6" t="s">
        <v>5</v>
      </c>
      <c r="D18" s="6" t="s">
        <v>9</v>
      </c>
      <c r="E18" s="10">
        <f>INDEX('Trasy-km'!$D:$D,MATCH(B18&amp;" – "&amp;C18,'Trasy-km'!$C:$C,0))</f>
        <v>39.700000000000003</v>
      </c>
      <c r="F18" s="10">
        <f>INDEX('Trasy-km'!$E:$E,MATCH(B18&amp;" – "&amp;C18,'Trasy-km'!$C:$C,0))</f>
        <v>34.4</v>
      </c>
      <c r="G18" s="10">
        <f>INDEX('Trasy-km'!$F:$F,MATCH(B18&amp;" – "&amp;C18,'Trasy-km'!$C:$C,0))</f>
        <v>0</v>
      </c>
      <c r="H18" s="10">
        <f>INDEX('Trasy-km'!$G:$G,MATCH(B18&amp;" – "&amp;C18,'Trasy-km'!$C:$C,0))</f>
        <v>0</v>
      </c>
      <c r="I18" s="6">
        <f>INDEX('Provozní dny'!$B:$B,MATCH(D18,'Provozní dny'!$A:$A,0))</f>
        <v>305</v>
      </c>
      <c r="J18" s="10">
        <f t="shared" si="0"/>
        <v>12108.5</v>
      </c>
      <c r="K18" s="10">
        <f t="shared" si="1"/>
        <v>10492</v>
      </c>
      <c r="L18" s="10">
        <f t="shared" si="2"/>
        <v>0</v>
      </c>
      <c r="M18" s="17">
        <f t="shared" si="3"/>
        <v>0</v>
      </c>
    </row>
    <row r="19" spans="1:13" x14ac:dyDescent="0.3">
      <c r="A19" s="16">
        <v>5913</v>
      </c>
      <c r="B19" s="6" t="s">
        <v>5</v>
      </c>
      <c r="C19" s="6" t="s">
        <v>41</v>
      </c>
      <c r="D19" s="6" t="s">
        <v>16</v>
      </c>
      <c r="E19" s="10">
        <f>INDEX('Trasy-km'!$D:$D,MATCH(B19&amp;" – "&amp;C19,'Trasy-km'!$C:$C,0))</f>
        <v>27.3</v>
      </c>
      <c r="F19" s="10">
        <f>INDEX('Trasy-km'!$E:$E,MATCH(B19&amp;" – "&amp;C19,'Trasy-km'!$C:$C,0))</f>
        <v>0</v>
      </c>
      <c r="G19" s="10">
        <f>INDEX('Trasy-km'!$F:$F,MATCH(B19&amp;" – "&amp;C19,'Trasy-km'!$C:$C,0))</f>
        <v>0</v>
      </c>
      <c r="H19" s="10">
        <f>INDEX('Trasy-km'!$G:$G,MATCH(B19&amp;" – "&amp;C19,'Trasy-km'!$C:$C,0))</f>
        <v>0</v>
      </c>
      <c r="I19" s="6">
        <f>INDEX('Provozní dny'!$B:$B,MATCH(D19,'Provozní dny'!$A:$A,0))</f>
        <v>250</v>
      </c>
      <c r="J19" s="10">
        <f t="shared" si="0"/>
        <v>6825</v>
      </c>
      <c r="K19" s="10">
        <f t="shared" si="1"/>
        <v>0</v>
      </c>
      <c r="L19" s="10">
        <f t="shared" si="2"/>
        <v>0</v>
      </c>
      <c r="M19" s="17">
        <f t="shared" si="3"/>
        <v>0</v>
      </c>
    </row>
    <row r="20" spans="1:13" x14ac:dyDescent="0.3">
      <c r="A20" s="16">
        <v>5955</v>
      </c>
      <c r="B20" s="6" t="s">
        <v>53</v>
      </c>
      <c r="C20" s="6" t="s">
        <v>54</v>
      </c>
      <c r="D20" s="6" t="s">
        <v>16</v>
      </c>
      <c r="E20" s="10">
        <f>INDEX('Trasy-km'!$D:$D,MATCH(B20&amp;" – "&amp;C20,'Trasy-km'!$C:$C,0))</f>
        <v>0</v>
      </c>
      <c r="F20" s="10">
        <f>INDEX('Trasy-km'!$E:$E,MATCH(B20&amp;" – "&amp;C20,'Trasy-km'!$C:$C,0))</f>
        <v>20.100000000000001</v>
      </c>
      <c r="G20" s="10">
        <f>INDEX('Trasy-km'!$F:$F,MATCH(B20&amp;" – "&amp;C20,'Trasy-km'!$C:$C,0))</f>
        <v>0</v>
      </c>
      <c r="H20" s="10">
        <f>INDEX('Trasy-km'!$G:$G,MATCH(B20&amp;" – "&amp;C20,'Trasy-km'!$C:$C,0))</f>
        <v>0</v>
      </c>
      <c r="I20" s="6">
        <f>INDEX('Provozní dny'!$B:$B,MATCH(D20,'Provozní dny'!$A:$A,0))</f>
        <v>250</v>
      </c>
      <c r="J20" s="10">
        <f t="shared" si="0"/>
        <v>0</v>
      </c>
      <c r="K20" s="10">
        <f t="shared" si="1"/>
        <v>5025</v>
      </c>
      <c r="L20" s="10">
        <f t="shared" si="2"/>
        <v>0</v>
      </c>
      <c r="M20" s="17">
        <f t="shared" si="3"/>
        <v>0</v>
      </c>
    </row>
    <row r="21" spans="1:13" x14ac:dyDescent="0.3">
      <c r="A21" s="16">
        <v>8343</v>
      </c>
      <c r="B21" s="6" t="s">
        <v>5</v>
      </c>
      <c r="C21" s="6" t="s">
        <v>41</v>
      </c>
      <c r="D21" s="6" t="s">
        <v>16</v>
      </c>
      <c r="E21" s="10">
        <f>INDEX('Trasy-km'!$D:$D,MATCH(B21&amp;" – "&amp;C21,'Trasy-km'!$C:$C,0))</f>
        <v>27.3</v>
      </c>
      <c r="F21" s="10">
        <f>INDEX('Trasy-km'!$E:$E,MATCH(B21&amp;" – "&amp;C21,'Trasy-km'!$C:$C,0))</f>
        <v>0</v>
      </c>
      <c r="G21" s="10">
        <f>INDEX('Trasy-km'!$F:$F,MATCH(B21&amp;" – "&amp;C21,'Trasy-km'!$C:$C,0))</f>
        <v>0</v>
      </c>
      <c r="H21" s="10">
        <f>INDEX('Trasy-km'!$G:$G,MATCH(B21&amp;" – "&amp;C21,'Trasy-km'!$C:$C,0))</f>
        <v>0</v>
      </c>
      <c r="I21" s="6">
        <f>INDEX('Provozní dny'!$B:$B,MATCH(D21,'Provozní dny'!$A:$A,0))</f>
        <v>250</v>
      </c>
      <c r="J21" s="10">
        <f t="shared" si="0"/>
        <v>6825</v>
      </c>
      <c r="K21" s="10">
        <f t="shared" si="1"/>
        <v>0</v>
      </c>
      <c r="L21" s="10">
        <f t="shared" si="2"/>
        <v>0</v>
      </c>
      <c r="M21" s="17">
        <f t="shared" si="3"/>
        <v>0</v>
      </c>
    </row>
    <row r="22" spans="1:13" x14ac:dyDescent="0.3">
      <c r="A22" s="16">
        <v>5915</v>
      </c>
      <c r="B22" s="6" t="s">
        <v>53</v>
      </c>
      <c r="C22" s="6" t="s">
        <v>5</v>
      </c>
      <c r="D22" s="6" t="s">
        <v>28</v>
      </c>
      <c r="E22" s="10">
        <f>INDEX('Trasy-km'!$D:$D,MATCH(B22&amp;" – "&amp;C22,'Trasy-km'!$C:$C,0))</f>
        <v>39.700000000000003</v>
      </c>
      <c r="F22" s="10">
        <f>INDEX('Trasy-km'!$E:$E,MATCH(B22&amp;" – "&amp;C22,'Trasy-km'!$C:$C,0))</f>
        <v>34.4</v>
      </c>
      <c r="G22" s="10">
        <f>INDEX('Trasy-km'!$F:$F,MATCH(B22&amp;" – "&amp;C22,'Trasy-km'!$C:$C,0))</f>
        <v>0</v>
      </c>
      <c r="H22" s="10">
        <f>INDEX('Trasy-km'!$G:$G,MATCH(B22&amp;" – "&amp;C22,'Trasy-km'!$C:$C,0))</f>
        <v>0</v>
      </c>
      <c r="I22" s="6">
        <f>INDEX('Provozní dny'!$B:$B,MATCH(D22,'Provozní dny'!$A:$A,0))</f>
        <v>365</v>
      </c>
      <c r="J22" s="10">
        <f t="shared" si="0"/>
        <v>14490.500000000002</v>
      </c>
      <c r="K22" s="10">
        <f t="shared" si="1"/>
        <v>12556</v>
      </c>
      <c r="L22" s="10">
        <f t="shared" si="2"/>
        <v>0</v>
      </c>
      <c r="M22" s="17">
        <f t="shared" si="3"/>
        <v>0</v>
      </c>
    </row>
    <row r="23" spans="1:13" x14ac:dyDescent="0.3">
      <c r="A23" s="16">
        <v>5915</v>
      </c>
      <c r="B23" s="6" t="s">
        <v>5</v>
      </c>
      <c r="C23" s="6" t="s">
        <v>41</v>
      </c>
      <c r="D23" s="6" t="s">
        <v>16</v>
      </c>
      <c r="E23" s="10">
        <f>INDEX('Trasy-km'!$D:$D,MATCH(B23&amp;" – "&amp;C23,'Trasy-km'!$C:$C,0))</f>
        <v>27.3</v>
      </c>
      <c r="F23" s="10">
        <f>INDEX('Trasy-km'!$E:$E,MATCH(B23&amp;" – "&amp;C23,'Trasy-km'!$C:$C,0))</f>
        <v>0</v>
      </c>
      <c r="G23" s="10">
        <f>INDEX('Trasy-km'!$F:$F,MATCH(B23&amp;" – "&amp;C23,'Trasy-km'!$C:$C,0))</f>
        <v>0</v>
      </c>
      <c r="H23" s="10">
        <f>INDEX('Trasy-km'!$G:$G,MATCH(B23&amp;" – "&amp;C23,'Trasy-km'!$C:$C,0))</f>
        <v>0</v>
      </c>
      <c r="I23" s="6">
        <f>INDEX('Provozní dny'!$B:$B,MATCH(D23,'Provozní dny'!$A:$A,0))</f>
        <v>250</v>
      </c>
      <c r="J23" s="10">
        <f t="shared" si="0"/>
        <v>6825</v>
      </c>
      <c r="K23" s="10">
        <f t="shared" si="1"/>
        <v>0</v>
      </c>
      <c r="L23" s="10">
        <f t="shared" si="2"/>
        <v>0</v>
      </c>
      <c r="M23" s="17">
        <f t="shared" si="3"/>
        <v>0</v>
      </c>
    </row>
    <row r="24" spans="1:13" x14ac:dyDescent="0.3">
      <c r="A24" s="16">
        <v>5379</v>
      </c>
      <c r="B24" s="6" t="s">
        <v>42</v>
      </c>
      <c r="C24" s="6" t="s">
        <v>41</v>
      </c>
      <c r="D24" s="6" t="s">
        <v>20</v>
      </c>
      <c r="E24" s="10">
        <f>INDEX('Trasy-km'!$D:$D,MATCH(B24&amp;" – "&amp;C24,'Trasy-km'!$C:$C,0))</f>
        <v>61.5</v>
      </c>
      <c r="F24" s="10">
        <f>INDEX('Trasy-km'!$E:$E,MATCH(B24&amp;" – "&amp;C24,'Trasy-km'!$C:$C,0))</f>
        <v>0</v>
      </c>
      <c r="G24" s="10">
        <f>INDEX('Trasy-km'!$F:$F,MATCH(B24&amp;" – "&amp;C24,'Trasy-km'!$C:$C,0))</f>
        <v>0</v>
      </c>
      <c r="H24" s="10">
        <f>INDEX('Trasy-km'!$G:$G,MATCH(B24&amp;" – "&amp;C24,'Trasy-km'!$C:$C,0))</f>
        <v>6.2</v>
      </c>
      <c r="I24" s="6">
        <f>INDEX('Provozní dny'!$B:$B,MATCH(D24,'Provozní dny'!$A:$A,0))</f>
        <v>115</v>
      </c>
      <c r="J24" s="10">
        <f t="shared" si="0"/>
        <v>7072.5</v>
      </c>
      <c r="K24" s="10">
        <f t="shared" si="1"/>
        <v>0</v>
      </c>
      <c r="L24" s="10">
        <f t="shared" si="2"/>
        <v>0</v>
      </c>
      <c r="M24" s="17">
        <f t="shared" si="3"/>
        <v>713</v>
      </c>
    </row>
    <row r="25" spans="1:13" x14ac:dyDescent="0.3">
      <c r="A25" s="16">
        <v>5917</v>
      </c>
      <c r="B25" s="6" t="s">
        <v>53</v>
      </c>
      <c r="C25" s="6" t="s">
        <v>41</v>
      </c>
      <c r="D25" s="6" t="s">
        <v>16</v>
      </c>
      <c r="E25" s="10">
        <f>INDEX('Trasy-km'!$D:$D,MATCH(B25&amp;" – "&amp;C25,'Trasy-km'!$C:$C,0))</f>
        <v>67</v>
      </c>
      <c r="F25" s="10">
        <f>INDEX('Trasy-km'!$E:$E,MATCH(B25&amp;" – "&amp;C25,'Trasy-km'!$C:$C,0))</f>
        <v>34.4</v>
      </c>
      <c r="G25" s="10">
        <f>INDEX('Trasy-km'!$F:$F,MATCH(B25&amp;" – "&amp;C25,'Trasy-km'!$C:$C,0))</f>
        <v>0</v>
      </c>
      <c r="H25" s="10">
        <f>INDEX('Trasy-km'!$G:$G,MATCH(B25&amp;" – "&amp;C25,'Trasy-km'!$C:$C,0))</f>
        <v>0</v>
      </c>
      <c r="I25" s="6">
        <f>INDEX('Provozní dny'!$B:$B,MATCH(D25,'Provozní dny'!$A:$A,0))</f>
        <v>250</v>
      </c>
      <c r="J25" s="10">
        <f t="shared" si="0"/>
        <v>16750</v>
      </c>
      <c r="K25" s="10">
        <f t="shared" si="1"/>
        <v>8600</v>
      </c>
      <c r="L25" s="10">
        <f t="shared" si="2"/>
        <v>0</v>
      </c>
      <c r="M25" s="17">
        <f t="shared" si="3"/>
        <v>0</v>
      </c>
    </row>
    <row r="26" spans="1:13" x14ac:dyDescent="0.3">
      <c r="A26" s="16">
        <v>5919</v>
      </c>
      <c r="B26" s="6" t="s">
        <v>53</v>
      </c>
      <c r="C26" s="6" t="s">
        <v>41</v>
      </c>
      <c r="D26" s="6" t="s">
        <v>28</v>
      </c>
      <c r="E26" s="10">
        <f>INDEX('Trasy-km'!$D:$D,MATCH(B26&amp;" – "&amp;C26,'Trasy-km'!$C:$C,0))</f>
        <v>67</v>
      </c>
      <c r="F26" s="10">
        <f>INDEX('Trasy-km'!$E:$E,MATCH(B26&amp;" – "&amp;C26,'Trasy-km'!$C:$C,0))</f>
        <v>34.4</v>
      </c>
      <c r="G26" s="10">
        <f>INDEX('Trasy-km'!$F:$F,MATCH(B26&amp;" – "&amp;C26,'Trasy-km'!$C:$C,0))</f>
        <v>0</v>
      </c>
      <c r="H26" s="10">
        <f>INDEX('Trasy-km'!$G:$G,MATCH(B26&amp;" – "&amp;C26,'Trasy-km'!$C:$C,0))</f>
        <v>0</v>
      </c>
      <c r="I26" s="6">
        <f>INDEX('Provozní dny'!$B:$B,MATCH(D26,'Provozní dny'!$A:$A,0))</f>
        <v>365</v>
      </c>
      <c r="J26" s="10">
        <f t="shared" si="0"/>
        <v>24455</v>
      </c>
      <c r="K26" s="10">
        <f t="shared" si="1"/>
        <v>12556</v>
      </c>
      <c r="L26" s="10">
        <f t="shared" si="2"/>
        <v>0</v>
      </c>
      <c r="M26" s="17">
        <f t="shared" si="3"/>
        <v>0</v>
      </c>
    </row>
    <row r="27" spans="1:13" x14ac:dyDescent="0.3">
      <c r="A27" s="16">
        <v>5921</v>
      </c>
      <c r="B27" s="6" t="s">
        <v>53</v>
      </c>
      <c r="C27" s="6" t="s">
        <v>41</v>
      </c>
      <c r="D27" s="6" t="s">
        <v>16</v>
      </c>
      <c r="E27" s="10">
        <f>INDEX('Trasy-km'!$D:$D,MATCH(B27&amp;" – "&amp;C27,'Trasy-km'!$C:$C,0))</f>
        <v>67</v>
      </c>
      <c r="F27" s="10">
        <f>INDEX('Trasy-km'!$E:$E,MATCH(B27&amp;" – "&amp;C27,'Trasy-km'!$C:$C,0))</f>
        <v>34.4</v>
      </c>
      <c r="G27" s="10">
        <f>INDEX('Trasy-km'!$F:$F,MATCH(B27&amp;" – "&amp;C27,'Trasy-km'!$C:$C,0))</f>
        <v>0</v>
      </c>
      <c r="H27" s="10">
        <f>INDEX('Trasy-km'!$G:$G,MATCH(B27&amp;" – "&amp;C27,'Trasy-km'!$C:$C,0))</f>
        <v>0</v>
      </c>
      <c r="I27" s="6">
        <f>INDEX('Provozní dny'!$B:$B,MATCH(D27,'Provozní dny'!$A:$A,0))</f>
        <v>250</v>
      </c>
      <c r="J27" s="10">
        <f t="shared" si="0"/>
        <v>16750</v>
      </c>
      <c r="K27" s="10">
        <f t="shared" si="1"/>
        <v>8600</v>
      </c>
      <c r="L27" s="10">
        <f t="shared" si="2"/>
        <v>0</v>
      </c>
      <c r="M27" s="17">
        <f t="shared" si="3"/>
        <v>0</v>
      </c>
    </row>
    <row r="28" spans="1:13" x14ac:dyDescent="0.3">
      <c r="A28" s="16">
        <v>5923</v>
      </c>
      <c r="B28" s="6" t="s">
        <v>53</v>
      </c>
      <c r="C28" s="6" t="s">
        <v>5</v>
      </c>
      <c r="D28" s="6" t="s">
        <v>28</v>
      </c>
      <c r="E28" s="10">
        <f>INDEX('Trasy-km'!$D:$D,MATCH(B28&amp;" – "&amp;C28,'Trasy-km'!$C:$C,0))</f>
        <v>39.700000000000003</v>
      </c>
      <c r="F28" s="10">
        <f>INDEX('Trasy-km'!$E:$E,MATCH(B28&amp;" – "&amp;C28,'Trasy-km'!$C:$C,0))</f>
        <v>34.4</v>
      </c>
      <c r="G28" s="10">
        <f>INDEX('Trasy-km'!$F:$F,MATCH(B28&amp;" – "&amp;C28,'Trasy-km'!$C:$C,0))</f>
        <v>0</v>
      </c>
      <c r="H28" s="10">
        <f>INDEX('Trasy-km'!$G:$G,MATCH(B28&amp;" – "&amp;C28,'Trasy-km'!$C:$C,0))</f>
        <v>0</v>
      </c>
      <c r="I28" s="6">
        <f>INDEX('Provozní dny'!$B:$B,MATCH(D28,'Provozní dny'!$A:$A,0))</f>
        <v>365</v>
      </c>
      <c r="J28" s="10">
        <f t="shared" si="0"/>
        <v>14490.500000000002</v>
      </c>
      <c r="K28" s="10">
        <f t="shared" si="1"/>
        <v>12556</v>
      </c>
      <c r="L28" s="10">
        <f t="shared" si="2"/>
        <v>0</v>
      </c>
      <c r="M28" s="17">
        <f t="shared" si="3"/>
        <v>0</v>
      </c>
    </row>
    <row r="29" spans="1:13" x14ac:dyDescent="0.3">
      <c r="A29" s="16">
        <v>5923</v>
      </c>
      <c r="B29" s="6" t="s">
        <v>5</v>
      </c>
      <c r="C29" s="6" t="s">
        <v>41</v>
      </c>
      <c r="D29" s="6" t="s">
        <v>23</v>
      </c>
      <c r="E29" s="10">
        <f>INDEX('Trasy-km'!$D:$D,MATCH(B29&amp;" – "&amp;C29,'Trasy-km'!$C:$C,0))</f>
        <v>27.3</v>
      </c>
      <c r="F29" s="10">
        <f>INDEX('Trasy-km'!$E:$E,MATCH(B29&amp;" – "&amp;C29,'Trasy-km'!$C:$C,0))</f>
        <v>0</v>
      </c>
      <c r="G29" s="10">
        <f>INDEX('Trasy-km'!$F:$F,MATCH(B29&amp;" – "&amp;C29,'Trasy-km'!$C:$C,0))</f>
        <v>0</v>
      </c>
      <c r="H29" s="10">
        <f>INDEX('Trasy-km'!$G:$G,MATCH(B29&amp;" – "&amp;C29,'Trasy-km'!$C:$C,0))</f>
        <v>0</v>
      </c>
      <c r="I29" s="6">
        <f>INDEX('Provozní dny'!$B:$B,MATCH(D29,'Provozní dny'!$A:$A,0))</f>
        <v>60</v>
      </c>
      <c r="J29" s="10">
        <f t="shared" si="0"/>
        <v>1638</v>
      </c>
      <c r="K29" s="10">
        <f t="shared" si="1"/>
        <v>0</v>
      </c>
      <c r="L29" s="10">
        <f t="shared" si="2"/>
        <v>0</v>
      </c>
      <c r="M29" s="17">
        <f t="shared" si="3"/>
        <v>0</v>
      </c>
    </row>
    <row r="30" spans="1:13" x14ac:dyDescent="0.3">
      <c r="A30" s="16">
        <v>5957</v>
      </c>
      <c r="B30" s="6" t="s">
        <v>53</v>
      </c>
      <c r="C30" s="6" t="s">
        <v>54</v>
      </c>
      <c r="D30" s="6" t="s">
        <v>21</v>
      </c>
      <c r="E30" s="10">
        <f>INDEX('Trasy-km'!$D:$D,MATCH(B30&amp;" – "&amp;C30,'Trasy-km'!$C:$C,0))</f>
        <v>0</v>
      </c>
      <c r="F30" s="10">
        <f>INDEX('Trasy-km'!$E:$E,MATCH(B30&amp;" – "&amp;C30,'Trasy-km'!$C:$C,0))</f>
        <v>20.100000000000001</v>
      </c>
      <c r="G30" s="10">
        <f>INDEX('Trasy-km'!$F:$F,MATCH(B30&amp;" – "&amp;C30,'Trasy-km'!$C:$C,0))</f>
        <v>0</v>
      </c>
      <c r="H30" s="10">
        <f>INDEX('Trasy-km'!$G:$G,MATCH(B30&amp;" – "&amp;C30,'Trasy-km'!$C:$C,0))</f>
        <v>0</v>
      </c>
      <c r="I30" s="6">
        <f>INDEX('Provozní dny'!$B:$B,MATCH(D30,'Provozní dny'!$A:$A,0))</f>
        <v>310</v>
      </c>
      <c r="J30" s="10">
        <f t="shared" si="0"/>
        <v>0</v>
      </c>
      <c r="K30" s="10">
        <f t="shared" si="1"/>
        <v>6231</v>
      </c>
      <c r="L30" s="10">
        <f t="shared" si="2"/>
        <v>0</v>
      </c>
      <c r="M30" s="17">
        <f t="shared" si="3"/>
        <v>0</v>
      </c>
    </row>
    <row r="31" spans="1:13" x14ac:dyDescent="0.3">
      <c r="A31" s="16">
        <v>5925</v>
      </c>
      <c r="B31" s="6" t="s">
        <v>53</v>
      </c>
      <c r="C31" s="6" t="s">
        <v>5</v>
      </c>
      <c r="D31" s="6" t="s">
        <v>28</v>
      </c>
      <c r="E31" s="10">
        <f>INDEX('Trasy-km'!$D:$D,MATCH(B31&amp;" – "&amp;C31,'Trasy-km'!$C:$C,0))</f>
        <v>39.700000000000003</v>
      </c>
      <c r="F31" s="10">
        <f>INDEX('Trasy-km'!$E:$E,MATCH(B31&amp;" – "&amp;C31,'Trasy-km'!$C:$C,0))</f>
        <v>34.4</v>
      </c>
      <c r="G31" s="10">
        <f>INDEX('Trasy-km'!$F:$F,MATCH(B31&amp;" – "&amp;C31,'Trasy-km'!$C:$C,0))</f>
        <v>0</v>
      </c>
      <c r="H31" s="10">
        <f>INDEX('Trasy-km'!$G:$G,MATCH(B31&amp;" – "&amp;C31,'Trasy-km'!$C:$C,0))</f>
        <v>0</v>
      </c>
      <c r="I31" s="6">
        <f>INDEX('Provozní dny'!$B:$B,MATCH(D31,'Provozní dny'!$A:$A,0))</f>
        <v>365</v>
      </c>
      <c r="J31" s="10">
        <f t="shared" si="0"/>
        <v>14490.500000000002</v>
      </c>
      <c r="K31" s="10">
        <f t="shared" si="1"/>
        <v>12556</v>
      </c>
      <c r="L31" s="10">
        <f t="shared" si="2"/>
        <v>0</v>
      </c>
      <c r="M31" s="17">
        <f t="shared" si="3"/>
        <v>0</v>
      </c>
    </row>
    <row r="32" spans="1:13" x14ac:dyDescent="0.3">
      <c r="A32" s="16">
        <v>18441</v>
      </c>
      <c r="B32" s="6" t="s">
        <v>49</v>
      </c>
      <c r="C32" s="6" t="s">
        <v>55</v>
      </c>
      <c r="D32" s="6" t="s">
        <v>21</v>
      </c>
      <c r="E32" s="10">
        <f>INDEX('Trasy-km'!$D:$D,MATCH(B32&amp;" – "&amp;C32,'Trasy-km'!$C:$C,0))</f>
        <v>29.6</v>
      </c>
      <c r="F32" s="10">
        <f>INDEX('Trasy-km'!$E:$E,MATCH(B32&amp;" – "&amp;C32,'Trasy-km'!$C:$C,0))</f>
        <v>0</v>
      </c>
      <c r="G32" s="10">
        <f>INDEX('Trasy-km'!$F:$F,MATCH(B32&amp;" – "&amp;C32,'Trasy-km'!$C:$C,0))</f>
        <v>0</v>
      </c>
      <c r="H32" s="10">
        <f>INDEX('Trasy-km'!$G:$G,MATCH(B32&amp;" – "&amp;C32,'Trasy-km'!$C:$C,0))</f>
        <v>0</v>
      </c>
      <c r="I32" s="6">
        <f>INDEX('Provozní dny'!$B:$B,MATCH(D32,'Provozní dny'!$A:$A,0))</f>
        <v>310</v>
      </c>
      <c r="J32" s="10">
        <f t="shared" si="0"/>
        <v>9176</v>
      </c>
      <c r="K32" s="10">
        <f t="shared" si="1"/>
        <v>0</v>
      </c>
      <c r="L32" s="10">
        <f t="shared" si="2"/>
        <v>0</v>
      </c>
      <c r="M32" s="17">
        <f t="shared" si="3"/>
        <v>0</v>
      </c>
    </row>
    <row r="33" spans="1:15" x14ac:dyDescent="0.3">
      <c r="A33" s="16">
        <v>5383</v>
      </c>
      <c r="B33" s="6" t="s">
        <v>42</v>
      </c>
      <c r="C33" s="6" t="s">
        <v>41</v>
      </c>
      <c r="D33" s="6" t="s">
        <v>16</v>
      </c>
      <c r="E33" s="10">
        <f>INDEX('Trasy-km'!$D:$D,MATCH(B33&amp;" – "&amp;C33,'Trasy-km'!$C:$C,0))</f>
        <v>61.5</v>
      </c>
      <c r="F33" s="10">
        <f>INDEX('Trasy-km'!$E:$E,MATCH(B33&amp;" – "&amp;C33,'Trasy-km'!$C:$C,0))</f>
        <v>0</v>
      </c>
      <c r="G33" s="10">
        <f>INDEX('Trasy-km'!$F:$F,MATCH(B33&amp;" – "&amp;C33,'Trasy-km'!$C:$C,0))</f>
        <v>0</v>
      </c>
      <c r="H33" s="10">
        <f>INDEX('Trasy-km'!$G:$G,MATCH(B33&amp;" – "&amp;C33,'Trasy-km'!$C:$C,0))</f>
        <v>6.2</v>
      </c>
      <c r="I33" s="6">
        <f>INDEX('Provozní dny'!$B:$B,MATCH(D33,'Provozní dny'!$A:$A,0))</f>
        <v>250</v>
      </c>
      <c r="J33" s="10">
        <f t="shared" si="0"/>
        <v>15375</v>
      </c>
      <c r="K33" s="10">
        <f t="shared" si="1"/>
        <v>0</v>
      </c>
      <c r="L33" s="10">
        <f t="shared" si="2"/>
        <v>0</v>
      </c>
      <c r="M33" s="17">
        <f t="shared" si="3"/>
        <v>1550</v>
      </c>
    </row>
    <row r="34" spans="1:15" x14ac:dyDescent="0.3">
      <c r="A34" s="16">
        <v>5959</v>
      </c>
      <c r="B34" s="6" t="s">
        <v>53</v>
      </c>
      <c r="C34" s="6" t="s">
        <v>54</v>
      </c>
      <c r="D34" s="6" t="s">
        <v>16</v>
      </c>
      <c r="E34" s="10">
        <f>INDEX('Trasy-km'!$D:$D,MATCH(B34&amp;" – "&amp;C34,'Trasy-km'!$C:$C,0))</f>
        <v>0</v>
      </c>
      <c r="F34" s="10">
        <f>INDEX('Trasy-km'!$E:$E,MATCH(B34&amp;" – "&amp;C34,'Trasy-km'!$C:$C,0))</f>
        <v>20.100000000000001</v>
      </c>
      <c r="G34" s="10">
        <f>INDEX('Trasy-km'!$F:$F,MATCH(B34&amp;" – "&amp;C34,'Trasy-km'!$C:$C,0))</f>
        <v>0</v>
      </c>
      <c r="H34" s="10">
        <f>INDEX('Trasy-km'!$G:$G,MATCH(B34&amp;" – "&amp;C34,'Trasy-km'!$C:$C,0))</f>
        <v>0</v>
      </c>
      <c r="I34" s="6">
        <f>INDEX('Provozní dny'!$B:$B,MATCH(D34,'Provozní dny'!$A:$A,0))</f>
        <v>250</v>
      </c>
      <c r="J34" s="10">
        <f t="shared" si="0"/>
        <v>0</v>
      </c>
      <c r="K34" s="10">
        <f t="shared" si="1"/>
        <v>5025</v>
      </c>
      <c r="L34" s="10">
        <f t="shared" si="2"/>
        <v>0</v>
      </c>
      <c r="M34" s="17">
        <f t="shared" si="3"/>
        <v>0</v>
      </c>
    </row>
    <row r="35" spans="1:15" x14ac:dyDescent="0.3">
      <c r="A35" s="16">
        <v>5927</v>
      </c>
      <c r="B35" s="6" t="s">
        <v>53</v>
      </c>
      <c r="C35" s="6" t="s">
        <v>41</v>
      </c>
      <c r="D35" s="6" t="s">
        <v>23</v>
      </c>
      <c r="E35" s="10">
        <f>INDEX('Trasy-km'!$D:$D,MATCH(B35&amp;" – "&amp;C35,'Trasy-km'!$C:$C,0))</f>
        <v>67</v>
      </c>
      <c r="F35" s="10">
        <f>INDEX('Trasy-km'!$E:$E,MATCH(B35&amp;" – "&amp;C35,'Trasy-km'!$C:$C,0))</f>
        <v>34.4</v>
      </c>
      <c r="G35" s="10">
        <f>INDEX('Trasy-km'!$F:$F,MATCH(B35&amp;" – "&amp;C35,'Trasy-km'!$C:$C,0))</f>
        <v>0</v>
      </c>
      <c r="H35" s="10">
        <f>INDEX('Trasy-km'!$G:$G,MATCH(B35&amp;" – "&amp;C35,'Trasy-km'!$C:$C,0))</f>
        <v>0</v>
      </c>
      <c r="I35" s="6">
        <f>INDEX('Provozní dny'!$B:$B,MATCH(D35,'Provozní dny'!$A:$A,0))</f>
        <v>60</v>
      </c>
      <c r="J35" s="10">
        <f t="shared" ref="J35:J70" si="4">E35*$I35</f>
        <v>4020</v>
      </c>
      <c r="K35" s="10">
        <f t="shared" ref="K35:K70" si="5">F35*$I35</f>
        <v>2064</v>
      </c>
      <c r="L35" s="10">
        <f t="shared" ref="L35:L70" si="6">G35*$I35</f>
        <v>0</v>
      </c>
      <c r="M35" s="17">
        <f t="shared" ref="M35:M70" si="7">H35*$I35</f>
        <v>0</v>
      </c>
    </row>
    <row r="36" spans="1:15" x14ac:dyDescent="0.3">
      <c r="A36" s="16">
        <v>5929</v>
      </c>
      <c r="B36" s="6" t="s">
        <v>53</v>
      </c>
      <c r="C36" s="6" t="s">
        <v>41</v>
      </c>
      <c r="D36" s="6" t="s">
        <v>9</v>
      </c>
      <c r="E36" s="10">
        <f>INDEX('Trasy-km'!$D:$D,MATCH(B36&amp;" – "&amp;C36,'Trasy-km'!$C:$C,0))</f>
        <v>67</v>
      </c>
      <c r="F36" s="10">
        <f>INDEX('Trasy-km'!$E:$E,MATCH(B36&amp;" – "&amp;C36,'Trasy-km'!$C:$C,0))</f>
        <v>34.4</v>
      </c>
      <c r="G36" s="10">
        <f>INDEX('Trasy-km'!$F:$F,MATCH(B36&amp;" – "&amp;C36,'Trasy-km'!$C:$C,0))</f>
        <v>0</v>
      </c>
      <c r="H36" s="10">
        <f>INDEX('Trasy-km'!$G:$G,MATCH(B36&amp;" – "&amp;C36,'Trasy-km'!$C:$C,0))</f>
        <v>0</v>
      </c>
      <c r="I36" s="6">
        <f>INDEX('Provozní dny'!$B:$B,MATCH(D36,'Provozní dny'!$A:$A,0))</f>
        <v>305</v>
      </c>
      <c r="J36" s="10">
        <f t="shared" si="4"/>
        <v>20435</v>
      </c>
      <c r="K36" s="10">
        <f t="shared" si="5"/>
        <v>10492</v>
      </c>
      <c r="L36" s="10">
        <f t="shared" si="6"/>
        <v>0</v>
      </c>
      <c r="M36" s="17">
        <f t="shared" si="7"/>
        <v>0</v>
      </c>
    </row>
    <row r="37" spans="1:15" x14ac:dyDescent="0.3">
      <c r="A37" s="16">
        <v>5900</v>
      </c>
      <c r="B37" s="6" t="s">
        <v>52</v>
      </c>
      <c r="C37" s="6" t="s">
        <v>53</v>
      </c>
      <c r="D37" s="6" t="s">
        <v>16</v>
      </c>
      <c r="E37" s="10">
        <f>INDEX('Trasy-km'!$D:$D,MATCH(B37&amp;" – "&amp;C37,'Trasy-km'!$C:$C,0))</f>
        <v>24</v>
      </c>
      <c r="F37" s="10">
        <f>INDEX('Trasy-km'!$E:$E,MATCH(B37&amp;" – "&amp;C37,'Trasy-km'!$C:$C,0))</f>
        <v>34.4</v>
      </c>
      <c r="G37" s="10">
        <f>INDEX('Trasy-km'!$F:$F,MATCH(B37&amp;" – "&amp;C37,'Trasy-km'!$C:$C,0))</f>
        <v>0</v>
      </c>
      <c r="H37" s="10">
        <f>INDEX('Trasy-km'!$G:$G,MATCH(B37&amp;" – "&amp;C37,'Trasy-km'!$C:$C,0))</f>
        <v>0</v>
      </c>
      <c r="I37" s="6">
        <f>INDEX('Provozní dny'!$B:$B,MATCH(D37,'Provozní dny'!$A:$A,0))</f>
        <v>250</v>
      </c>
      <c r="J37" s="10">
        <f t="shared" si="4"/>
        <v>6000</v>
      </c>
      <c r="K37" s="10">
        <f t="shared" si="5"/>
        <v>8600</v>
      </c>
      <c r="L37" s="10">
        <f t="shared" si="6"/>
        <v>0</v>
      </c>
      <c r="M37" s="17">
        <f t="shared" si="7"/>
        <v>0</v>
      </c>
      <c r="O37" s="2"/>
    </row>
    <row r="38" spans="1:15" x14ac:dyDescent="0.3">
      <c r="A38" s="16">
        <v>5940</v>
      </c>
      <c r="B38" s="6" t="s">
        <v>5</v>
      </c>
      <c r="C38" s="6" t="s">
        <v>54</v>
      </c>
      <c r="D38" s="6" t="s">
        <v>23</v>
      </c>
      <c r="E38" s="10">
        <f>INDEX('Trasy-km'!$D:$D,MATCH(B38&amp;" – "&amp;C38,'Trasy-km'!$C:$C,0))</f>
        <v>39.700000000000003</v>
      </c>
      <c r="F38" s="10">
        <f>INDEX('Trasy-km'!$E:$E,MATCH(B38&amp;" – "&amp;C38,'Trasy-km'!$C:$C,0))</f>
        <v>14.3</v>
      </c>
      <c r="G38" s="10">
        <f>INDEX('Trasy-km'!$F:$F,MATCH(B38&amp;" – "&amp;C38,'Trasy-km'!$C:$C,0))</f>
        <v>0</v>
      </c>
      <c r="H38" s="10">
        <f>INDEX('Trasy-km'!$G:$G,MATCH(B38&amp;" – "&amp;C38,'Trasy-km'!$C:$C,0))</f>
        <v>0</v>
      </c>
      <c r="I38" s="6">
        <f>INDEX('Provozní dny'!$B:$B,MATCH(D38,'Provozní dny'!$A:$A,0))</f>
        <v>60</v>
      </c>
      <c r="J38" s="10">
        <f t="shared" si="4"/>
        <v>2382</v>
      </c>
      <c r="K38" s="10">
        <f t="shared" si="5"/>
        <v>858</v>
      </c>
      <c r="L38" s="10">
        <f t="shared" si="6"/>
        <v>0</v>
      </c>
      <c r="M38" s="17">
        <f t="shared" si="7"/>
        <v>0</v>
      </c>
    </row>
    <row r="39" spans="1:15" x14ac:dyDescent="0.3">
      <c r="A39" s="16">
        <v>5940</v>
      </c>
      <c r="B39" s="6" t="s">
        <v>54</v>
      </c>
      <c r="C39" s="6" t="s">
        <v>53</v>
      </c>
      <c r="D39" s="6" t="s">
        <v>20</v>
      </c>
      <c r="E39" s="10">
        <f>INDEX('Trasy-km'!$D:$D,MATCH(B39&amp;" – "&amp;C39,'Trasy-km'!$C:$C,0))</f>
        <v>0</v>
      </c>
      <c r="F39" s="10">
        <f>INDEX('Trasy-km'!$E:$E,MATCH(B39&amp;" – "&amp;C39,'Trasy-km'!$C:$C,0))</f>
        <v>20.100000000000001</v>
      </c>
      <c r="G39" s="10">
        <f>INDEX('Trasy-km'!$F:$F,MATCH(B39&amp;" – "&amp;C39,'Trasy-km'!$C:$C,0))</f>
        <v>0</v>
      </c>
      <c r="H39" s="10">
        <f>INDEX('Trasy-km'!$G:$G,MATCH(B39&amp;" – "&amp;C39,'Trasy-km'!$C:$C,0))</f>
        <v>0</v>
      </c>
      <c r="I39" s="6">
        <f>INDEX('Provozní dny'!$B:$B,MATCH(D39,'Provozní dny'!$A:$A,0))</f>
        <v>115</v>
      </c>
      <c r="J39" s="10">
        <f t="shared" si="4"/>
        <v>0</v>
      </c>
      <c r="K39" s="10">
        <f t="shared" si="5"/>
        <v>2311.5</v>
      </c>
      <c r="L39" s="10">
        <f t="shared" si="6"/>
        <v>0</v>
      </c>
      <c r="M39" s="17">
        <f t="shared" si="7"/>
        <v>0</v>
      </c>
    </row>
    <row r="40" spans="1:15" x14ac:dyDescent="0.3">
      <c r="A40" s="16">
        <v>5902</v>
      </c>
      <c r="B40" s="6" t="s">
        <v>41</v>
      </c>
      <c r="C40" s="6" t="s">
        <v>53</v>
      </c>
      <c r="D40" s="6" t="s">
        <v>16</v>
      </c>
      <c r="E40" s="10">
        <f>INDEX('Trasy-km'!$D:$D,MATCH(B40&amp;" – "&amp;C40,'Trasy-km'!$C:$C,0))</f>
        <v>67</v>
      </c>
      <c r="F40" s="10">
        <f>INDEX('Trasy-km'!$E:$E,MATCH(B40&amp;" – "&amp;C40,'Trasy-km'!$C:$C,0))</f>
        <v>34.4</v>
      </c>
      <c r="G40" s="10">
        <f>INDEX('Trasy-km'!$F:$F,MATCH(B40&amp;" – "&amp;C40,'Trasy-km'!$C:$C,0))</f>
        <v>0</v>
      </c>
      <c r="H40" s="10">
        <f>INDEX('Trasy-km'!$G:$G,MATCH(B40&amp;" – "&amp;C40,'Trasy-km'!$C:$C,0))</f>
        <v>0</v>
      </c>
      <c r="I40" s="6">
        <f>INDEX('Provozní dny'!$B:$B,MATCH(D40,'Provozní dny'!$A:$A,0))</f>
        <v>250</v>
      </c>
      <c r="J40" s="10">
        <f t="shared" si="4"/>
        <v>16750</v>
      </c>
      <c r="K40" s="10">
        <f t="shared" si="5"/>
        <v>8600</v>
      </c>
      <c r="L40" s="10">
        <f t="shared" si="6"/>
        <v>0</v>
      </c>
      <c r="M40" s="17">
        <f t="shared" si="7"/>
        <v>0</v>
      </c>
    </row>
    <row r="41" spans="1:15" x14ac:dyDescent="0.3">
      <c r="A41" s="16">
        <v>5942</v>
      </c>
      <c r="B41" s="6" t="s">
        <v>41</v>
      </c>
      <c r="C41" s="6" t="s">
        <v>53</v>
      </c>
      <c r="D41" s="6" t="s">
        <v>22</v>
      </c>
      <c r="E41" s="10">
        <f>INDEX('Trasy-km'!$D:$D,MATCH(B41&amp;" – "&amp;C41,'Trasy-km'!$C:$C,0))</f>
        <v>67</v>
      </c>
      <c r="F41" s="10">
        <f>INDEX('Trasy-km'!$E:$E,MATCH(B41&amp;" – "&amp;C41,'Trasy-km'!$C:$C,0))</f>
        <v>34.4</v>
      </c>
      <c r="G41" s="10">
        <f>INDEX('Trasy-km'!$F:$F,MATCH(B41&amp;" – "&amp;C41,'Trasy-km'!$C:$C,0))</f>
        <v>0</v>
      </c>
      <c r="H41" s="10">
        <f>INDEX('Trasy-km'!$G:$G,MATCH(B41&amp;" – "&amp;C41,'Trasy-km'!$C:$C,0))</f>
        <v>0</v>
      </c>
      <c r="I41" s="6">
        <f>INDEX('Provozní dny'!$B:$B,MATCH(D41,'Provozní dny'!$A:$A,0))</f>
        <v>55</v>
      </c>
      <c r="J41" s="10">
        <f t="shared" si="4"/>
        <v>3685</v>
      </c>
      <c r="K41" s="10">
        <f t="shared" si="5"/>
        <v>1892</v>
      </c>
      <c r="L41" s="10">
        <f t="shared" si="6"/>
        <v>0</v>
      </c>
      <c r="M41" s="17">
        <f t="shared" si="7"/>
        <v>0</v>
      </c>
    </row>
    <row r="42" spans="1:15" x14ac:dyDescent="0.3">
      <c r="A42" s="16">
        <v>5904</v>
      </c>
      <c r="B42" s="6" t="s">
        <v>55</v>
      </c>
      <c r="C42" s="6" t="s">
        <v>5</v>
      </c>
      <c r="D42" s="6" t="s">
        <v>16</v>
      </c>
      <c r="E42" s="10">
        <f>INDEX('Trasy-km'!$D:$D,MATCH(B42&amp;" – "&amp;C42,'Trasy-km'!$C:$C,0))</f>
        <v>55.1</v>
      </c>
      <c r="F42" s="10">
        <f>INDEX('Trasy-km'!$E:$E,MATCH(B42&amp;" – "&amp;C42,'Trasy-km'!$C:$C,0))</f>
        <v>0</v>
      </c>
      <c r="G42" s="10">
        <f>INDEX('Trasy-km'!$F:$F,MATCH(B42&amp;" – "&amp;C42,'Trasy-km'!$C:$C,0))</f>
        <v>0</v>
      </c>
      <c r="H42" s="10">
        <f>INDEX('Trasy-km'!$G:$G,MATCH(B42&amp;" – "&amp;C42,'Trasy-km'!$C:$C,0))</f>
        <v>0</v>
      </c>
      <c r="I42" s="6">
        <f>INDEX('Provozní dny'!$B:$B,MATCH(D42,'Provozní dny'!$A:$A,0))</f>
        <v>250</v>
      </c>
      <c r="J42" s="10">
        <f t="shared" si="4"/>
        <v>13775</v>
      </c>
      <c r="K42" s="10">
        <f t="shared" si="5"/>
        <v>0</v>
      </c>
      <c r="L42" s="10">
        <f t="shared" si="6"/>
        <v>0</v>
      </c>
      <c r="M42" s="17">
        <f t="shared" si="7"/>
        <v>0</v>
      </c>
    </row>
    <row r="43" spans="1:15" x14ac:dyDescent="0.3">
      <c r="A43" s="16">
        <v>5904</v>
      </c>
      <c r="B43" s="6" t="s">
        <v>5</v>
      </c>
      <c r="C43" s="6" t="s">
        <v>53</v>
      </c>
      <c r="D43" s="6" t="s">
        <v>28</v>
      </c>
      <c r="E43" s="10">
        <f>INDEX('Trasy-km'!$D:$D,MATCH(B43&amp;" – "&amp;C43,'Trasy-km'!$C:$C,0))</f>
        <v>39.700000000000003</v>
      </c>
      <c r="F43" s="10">
        <f>INDEX('Trasy-km'!$E:$E,MATCH(B43&amp;" – "&amp;C43,'Trasy-km'!$C:$C,0))</f>
        <v>34.4</v>
      </c>
      <c r="G43" s="10">
        <f>INDEX('Trasy-km'!$F:$F,MATCH(B43&amp;" – "&amp;C43,'Trasy-km'!$C:$C,0))</f>
        <v>0</v>
      </c>
      <c r="H43" s="10">
        <f>INDEX('Trasy-km'!$G:$G,MATCH(B43&amp;" – "&amp;C43,'Trasy-km'!$C:$C,0))</f>
        <v>0</v>
      </c>
      <c r="I43" s="6">
        <f>INDEX('Provozní dny'!$B:$B,MATCH(D43,'Provozní dny'!$A:$A,0))</f>
        <v>365</v>
      </c>
      <c r="J43" s="10">
        <f t="shared" si="4"/>
        <v>14490.500000000002</v>
      </c>
      <c r="K43" s="10">
        <f t="shared" si="5"/>
        <v>12556</v>
      </c>
      <c r="L43" s="10">
        <f t="shared" si="6"/>
        <v>0</v>
      </c>
      <c r="M43" s="17">
        <f t="shared" si="7"/>
        <v>0</v>
      </c>
    </row>
    <row r="44" spans="1:15" x14ac:dyDescent="0.3">
      <c r="A44" s="16">
        <v>5906</v>
      </c>
      <c r="B44" s="6" t="s">
        <v>41</v>
      </c>
      <c r="C44" s="6" t="s">
        <v>53</v>
      </c>
      <c r="D44" s="6" t="s">
        <v>16</v>
      </c>
      <c r="E44" s="10">
        <f>INDEX('Trasy-km'!$D:$D,MATCH(B44&amp;" – "&amp;C44,'Trasy-km'!$C:$C,0))</f>
        <v>67</v>
      </c>
      <c r="F44" s="10">
        <f>INDEX('Trasy-km'!$E:$E,MATCH(B44&amp;" – "&amp;C44,'Trasy-km'!$C:$C,0))</f>
        <v>34.4</v>
      </c>
      <c r="G44" s="10">
        <f>INDEX('Trasy-km'!$F:$F,MATCH(B44&amp;" – "&amp;C44,'Trasy-km'!$C:$C,0))</f>
        <v>0</v>
      </c>
      <c r="H44" s="10">
        <f>INDEX('Trasy-km'!$G:$G,MATCH(B44&amp;" – "&amp;C44,'Trasy-km'!$C:$C,0))</f>
        <v>0</v>
      </c>
      <c r="I44" s="6">
        <f>INDEX('Provozní dny'!$B:$B,MATCH(D44,'Provozní dny'!$A:$A,0))</f>
        <v>250</v>
      </c>
      <c r="J44" s="10">
        <f t="shared" si="4"/>
        <v>16750</v>
      </c>
      <c r="K44" s="10">
        <f t="shared" si="5"/>
        <v>8600</v>
      </c>
      <c r="L44" s="10">
        <f t="shared" si="6"/>
        <v>0</v>
      </c>
      <c r="M44" s="17">
        <f t="shared" si="7"/>
        <v>0</v>
      </c>
    </row>
    <row r="45" spans="1:15" x14ac:dyDescent="0.3">
      <c r="A45" s="16">
        <v>5908</v>
      </c>
      <c r="B45" s="6" t="s">
        <v>41</v>
      </c>
      <c r="C45" s="6" t="s">
        <v>5</v>
      </c>
      <c r="D45" s="6" t="s">
        <v>16</v>
      </c>
      <c r="E45" s="10">
        <f>INDEX('Trasy-km'!$D:$D,MATCH(B45&amp;" – "&amp;C45,'Trasy-km'!$C:$C,0))</f>
        <v>27.3</v>
      </c>
      <c r="F45" s="10">
        <f>INDEX('Trasy-km'!$E:$E,MATCH(B45&amp;" – "&amp;C45,'Trasy-km'!$C:$C,0))</f>
        <v>0</v>
      </c>
      <c r="G45" s="10">
        <f>INDEX('Trasy-km'!$F:$F,MATCH(B45&amp;" – "&amp;C45,'Trasy-km'!$C:$C,0))</f>
        <v>0</v>
      </c>
      <c r="H45" s="10">
        <f>INDEX('Trasy-km'!$G:$G,MATCH(B45&amp;" – "&amp;C45,'Trasy-km'!$C:$C,0))</f>
        <v>0</v>
      </c>
      <c r="I45" s="6">
        <f>INDEX('Provozní dny'!$B:$B,MATCH(D45,'Provozní dny'!$A:$A,0))</f>
        <v>250</v>
      </c>
      <c r="J45" s="10">
        <f t="shared" si="4"/>
        <v>6825</v>
      </c>
      <c r="K45" s="10">
        <f t="shared" si="5"/>
        <v>0</v>
      </c>
      <c r="L45" s="10">
        <f t="shared" si="6"/>
        <v>0</v>
      </c>
      <c r="M45" s="17">
        <f t="shared" si="7"/>
        <v>0</v>
      </c>
    </row>
    <row r="46" spans="1:15" x14ac:dyDescent="0.3">
      <c r="A46" s="16">
        <v>5908</v>
      </c>
      <c r="B46" s="6" t="s">
        <v>5</v>
      </c>
      <c r="C46" s="6" t="s">
        <v>53</v>
      </c>
      <c r="D46" s="6" t="s">
        <v>28</v>
      </c>
      <c r="E46" s="10">
        <f>INDEX('Trasy-km'!$D:$D,MATCH(B46&amp;" – "&amp;C46,'Trasy-km'!$C:$C,0))</f>
        <v>39.700000000000003</v>
      </c>
      <c r="F46" s="10">
        <f>INDEX('Trasy-km'!$E:$E,MATCH(B46&amp;" – "&amp;C46,'Trasy-km'!$C:$C,0))</f>
        <v>34.4</v>
      </c>
      <c r="G46" s="10">
        <f>INDEX('Trasy-km'!$F:$F,MATCH(B46&amp;" – "&amp;C46,'Trasy-km'!$C:$C,0))</f>
        <v>0</v>
      </c>
      <c r="H46" s="10">
        <f>INDEX('Trasy-km'!$G:$G,MATCH(B46&amp;" – "&amp;C46,'Trasy-km'!$C:$C,0))</f>
        <v>0</v>
      </c>
      <c r="I46" s="6">
        <f>INDEX('Provozní dny'!$B:$B,MATCH(D46,'Provozní dny'!$A:$A,0))</f>
        <v>365</v>
      </c>
      <c r="J46" s="10">
        <f t="shared" si="4"/>
        <v>14490.500000000002</v>
      </c>
      <c r="K46" s="10">
        <f t="shared" si="5"/>
        <v>12556</v>
      </c>
      <c r="L46" s="10">
        <f t="shared" si="6"/>
        <v>0</v>
      </c>
      <c r="M46" s="17">
        <f t="shared" si="7"/>
        <v>0</v>
      </c>
    </row>
    <row r="47" spans="1:15" x14ac:dyDescent="0.3">
      <c r="A47" s="16">
        <v>8340</v>
      </c>
      <c r="B47" s="6" t="s">
        <v>41</v>
      </c>
      <c r="C47" s="6" t="s">
        <v>5</v>
      </c>
      <c r="D47" s="6" t="s">
        <v>16</v>
      </c>
      <c r="E47" s="10">
        <f>INDEX('Trasy-km'!$D:$D,MATCH(B47&amp;" – "&amp;C47,'Trasy-km'!$C:$C,0))</f>
        <v>27.3</v>
      </c>
      <c r="F47" s="10">
        <f>INDEX('Trasy-km'!$E:$E,MATCH(B47&amp;" – "&amp;C47,'Trasy-km'!$C:$C,0))</f>
        <v>0</v>
      </c>
      <c r="G47" s="10">
        <f>INDEX('Trasy-km'!$F:$F,MATCH(B47&amp;" – "&amp;C47,'Trasy-km'!$C:$C,0))</f>
        <v>0</v>
      </c>
      <c r="H47" s="10">
        <f>INDEX('Trasy-km'!$G:$G,MATCH(B47&amp;" – "&amp;C47,'Trasy-km'!$C:$C,0))</f>
        <v>0</v>
      </c>
      <c r="I47" s="6">
        <f>INDEX('Provozní dny'!$B:$B,MATCH(D47,'Provozní dny'!$A:$A,0))</f>
        <v>250</v>
      </c>
      <c r="J47" s="10">
        <f t="shared" si="4"/>
        <v>6825</v>
      </c>
      <c r="K47" s="10">
        <f t="shared" si="5"/>
        <v>0</v>
      </c>
      <c r="L47" s="10">
        <f t="shared" si="6"/>
        <v>0</v>
      </c>
      <c r="M47" s="17">
        <f t="shared" si="7"/>
        <v>0</v>
      </c>
    </row>
    <row r="48" spans="1:15" x14ac:dyDescent="0.3">
      <c r="A48" s="16">
        <v>5950</v>
      </c>
      <c r="B48" s="6" t="s">
        <v>54</v>
      </c>
      <c r="C48" s="6" t="s">
        <v>53</v>
      </c>
      <c r="D48" s="6" t="s">
        <v>16</v>
      </c>
      <c r="E48" s="10">
        <f>INDEX('Trasy-km'!$D:$D,MATCH(B48&amp;" – "&amp;C48,'Trasy-km'!$C:$C,0))</f>
        <v>0</v>
      </c>
      <c r="F48" s="10">
        <f>INDEX('Trasy-km'!$E:$E,MATCH(B48&amp;" – "&amp;C48,'Trasy-km'!$C:$C,0))</f>
        <v>20.100000000000001</v>
      </c>
      <c r="G48" s="10">
        <f>INDEX('Trasy-km'!$F:$F,MATCH(B48&amp;" – "&amp;C48,'Trasy-km'!$C:$C,0))</f>
        <v>0</v>
      </c>
      <c r="H48" s="10">
        <f>INDEX('Trasy-km'!$G:$G,MATCH(B48&amp;" – "&amp;C48,'Trasy-km'!$C:$C,0))</f>
        <v>0</v>
      </c>
      <c r="I48" s="6">
        <f>INDEX('Provozní dny'!$B:$B,MATCH(D48,'Provozní dny'!$A:$A,0))</f>
        <v>250</v>
      </c>
      <c r="J48" s="10">
        <f t="shared" si="4"/>
        <v>0</v>
      </c>
      <c r="K48" s="10">
        <f t="shared" si="5"/>
        <v>5025</v>
      </c>
      <c r="L48" s="10">
        <f t="shared" si="6"/>
        <v>0</v>
      </c>
      <c r="M48" s="17">
        <f t="shared" si="7"/>
        <v>0</v>
      </c>
    </row>
    <row r="49" spans="1:13" x14ac:dyDescent="0.3">
      <c r="A49" s="16">
        <v>5910</v>
      </c>
      <c r="B49" s="6" t="s">
        <v>41</v>
      </c>
      <c r="C49" s="6" t="s">
        <v>53</v>
      </c>
      <c r="D49" s="6" t="s">
        <v>28</v>
      </c>
      <c r="E49" s="10">
        <f>INDEX('Trasy-km'!$D:$D,MATCH(B49&amp;" – "&amp;C49,'Trasy-km'!$C:$C,0))</f>
        <v>67</v>
      </c>
      <c r="F49" s="10">
        <f>INDEX('Trasy-km'!$E:$E,MATCH(B49&amp;" – "&amp;C49,'Trasy-km'!$C:$C,0))</f>
        <v>34.4</v>
      </c>
      <c r="G49" s="10">
        <f>INDEX('Trasy-km'!$F:$F,MATCH(B49&amp;" – "&amp;C49,'Trasy-km'!$C:$C,0))</f>
        <v>0</v>
      </c>
      <c r="H49" s="10">
        <f>INDEX('Trasy-km'!$G:$G,MATCH(B49&amp;" – "&amp;C49,'Trasy-km'!$C:$C,0))</f>
        <v>0</v>
      </c>
      <c r="I49" s="6">
        <f>INDEX('Provozní dny'!$B:$B,MATCH(D49,'Provozní dny'!$A:$A,0))</f>
        <v>365</v>
      </c>
      <c r="J49" s="10">
        <f t="shared" si="4"/>
        <v>24455</v>
      </c>
      <c r="K49" s="10">
        <f t="shared" si="5"/>
        <v>12556</v>
      </c>
      <c r="L49" s="10">
        <f t="shared" si="6"/>
        <v>0</v>
      </c>
      <c r="M49" s="17">
        <f t="shared" si="7"/>
        <v>0</v>
      </c>
    </row>
    <row r="50" spans="1:13" x14ac:dyDescent="0.3">
      <c r="A50" s="16">
        <v>5952</v>
      </c>
      <c r="B50" s="6" t="s">
        <v>54</v>
      </c>
      <c r="C50" s="6" t="s">
        <v>53</v>
      </c>
      <c r="D50" s="6" t="s">
        <v>16</v>
      </c>
      <c r="E50" s="10">
        <f>INDEX('Trasy-km'!$D:$D,MATCH(B50&amp;" – "&amp;C50,'Trasy-km'!$C:$C,0))</f>
        <v>0</v>
      </c>
      <c r="F50" s="10">
        <f>INDEX('Trasy-km'!$E:$E,MATCH(B50&amp;" – "&amp;C50,'Trasy-km'!$C:$C,0))</f>
        <v>20.100000000000001</v>
      </c>
      <c r="G50" s="10">
        <f>INDEX('Trasy-km'!$F:$F,MATCH(B50&amp;" – "&amp;C50,'Trasy-km'!$C:$C,0))</f>
        <v>0</v>
      </c>
      <c r="H50" s="10">
        <f>INDEX('Trasy-km'!$G:$G,MATCH(B50&amp;" – "&amp;C50,'Trasy-km'!$C:$C,0))</f>
        <v>0</v>
      </c>
      <c r="I50" s="6">
        <f>INDEX('Provozní dny'!$B:$B,MATCH(D50,'Provozní dny'!$A:$A,0))</f>
        <v>250</v>
      </c>
      <c r="J50" s="10">
        <f t="shared" si="4"/>
        <v>0</v>
      </c>
      <c r="K50" s="10">
        <f t="shared" si="5"/>
        <v>5025</v>
      </c>
      <c r="L50" s="10">
        <f t="shared" si="6"/>
        <v>0</v>
      </c>
      <c r="M50" s="17">
        <f t="shared" si="7"/>
        <v>0</v>
      </c>
    </row>
    <row r="51" spans="1:13" x14ac:dyDescent="0.3">
      <c r="A51" s="16">
        <v>5912</v>
      </c>
      <c r="B51" s="6" t="s">
        <v>41</v>
      </c>
      <c r="C51" s="6" t="s">
        <v>53</v>
      </c>
      <c r="D51" s="6" t="s">
        <v>16</v>
      </c>
      <c r="E51" s="10">
        <f>INDEX('Trasy-km'!$D:$D,MATCH(B51&amp;" – "&amp;C51,'Trasy-km'!$C:$C,0))</f>
        <v>67</v>
      </c>
      <c r="F51" s="10">
        <f>INDEX('Trasy-km'!$E:$E,MATCH(B51&amp;" – "&amp;C51,'Trasy-km'!$C:$C,0))</f>
        <v>34.4</v>
      </c>
      <c r="G51" s="10">
        <f>INDEX('Trasy-km'!$F:$F,MATCH(B51&amp;" – "&amp;C51,'Trasy-km'!$C:$C,0))</f>
        <v>0</v>
      </c>
      <c r="H51" s="10">
        <f>INDEX('Trasy-km'!$G:$G,MATCH(B51&amp;" – "&amp;C51,'Trasy-km'!$C:$C,0))</f>
        <v>0</v>
      </c>
      <c r="I51" s="6">
        <f>INDEX('Provozní dny'!$B:$B,MATCH(D51,'Provozní dny'!$A:$A,0))</f>
        <v>250</v>
      </c>
      <c r="J51" s="10">
        <f t="shared" si="4"/>
        <v>16750</v>
      </c>
      <c r="K51" s="10">
        <f t="shared" si="5"/>
        <v>8600</v>
      </c>
      <c r="L51" s="10">
        <f t="shared" si="6"/>
        <v>0</v>
      </c>
      <c r="M51" s="17">
        <f t="shared" si="7"/>
        <v>0</v>
      </c>
    </row>
    <row r="52" spans="1:13" x14ac:dyDescent="0.3">
      <c r="A52" s="16">
        <v>5376</v>
      </c>
      <c r="B52" s="6" t="s">
        <v>41</v>
      </c>
      <c r="C52" s="6" t="s">
        <v>42</v>
      </c>
      <c r="D52" s="6" t="s">
        <v>20</v>
      </c>
      <c r="E52" s="10">
        <f>INDEX('Trasy-km'!$D:$D,MATCH(B52&amp;" – "&amp;C52,'Trasy-km'!$C:$C,0))</f>
        <v>61.5</v>
      </c>
      <c r="F52" s="10">
        <f>INDEX('Trasy-km'!$E:$E,MATCH(B52&amp;" – "&amp;C52,'Trasy-km'!$C:$C,0))</f>
        <v>0</v>
      </c>
      <c r="G52" s="10">
        <f>INDEX('Trasy-km'!$F:$F,MATCH(B52&amp;" – "&amp;C52,'Trasy-km'!$C:$C,0))</f>
        <v>0</v>
      </c>
      <c r="H52" s="10">
        <f>INDEX('Trasy-km'!$G:$G,MATCH(B52&amp;" – "&amp;C52,'Trasy-km'!$C:$C,0))</f>
        <v>6.2</v>
      </c>
      <c r="I52" s="6">
        <f>INDEX('Provozní dny'!$B:$B,MATCH(D52,'Provozní dny'!$A:$A,0))</f>
        <v>115</v>
      </c>
      <c r="J52" s="10">
        <f t="shared" si="4"/>
        <v>7072.5</v>
      </c>
      <c r="K52" s="10">
        <f t="shared" si="5"/>
        <v>0</v>
      </c>
      <c r="L52" s="10">
        <f t="shared" si="6"/>
        <v>0</v>
      </c>
      <c r="M52" s="17">
        <f t="shared" si="7"/>
        <v>713</v>
      </c>
    </row>
    <row r="53" spans="1:13" x14ac:dyDescent="0.3">
      <c r="A53" s="16">
        <v>5954</v>
      </c>
      <c r="B53" s="6" t="s">
        <v>54</v>
      </c>
      <c r="C53" s="6" t="s">
        <v>53</v>
      </c>
      <c r="D53" s="6" t="s">
        <v>16</v>
      </c>
      <c r="E53" s="10">
        <f>INDEX('Trasy-km'!$D:$D,MATCH(B53&amp;" – "&amp;C53,'Trasy-km'!$C:$C,0))</f>
        <v>0</v>
      </c>
      <c r="F53" s="10">
        <f>INDEX('Trasy-km'!$E:$E,MATCH(B53&amp;" – "&amp;C53,'Trasy-km'!$C:$C,0))</f>
        <v>20.100000000000001</v>
      </c>
      <c r="G53" s="10">
        <f>INDEX('Trasy-km'!$F:$F,MATCH(B53&amp;" – "&amp;C53,'Trasy-km'!$C:$C,0))</f>
        <v>0</v>
      </c>
      <c r="H53" s="10">
        <f>INDEX('Trasy-km'!$G:$G,MATCH(B53&amp;" – "&amp;C53,'Trasy-km'!$C:$C,0))</f>
        <v>0</v>
      </c>
      <c r="I53" s="6">
        <f>INDEX('Provozní dny'!$B:$B,MATCH(D53,'Provozní dny'!$A:$A,0))</f>
        <v>250</v>
      </c>
      <c r="J53" s="10">
        <f t="shared" si="4"/>
        <v>0</v>
      </c>
      <c r="K53" s="10">
        <f t="shared" si="5"/>
        <v>5025</v>
      </c>
      <c r="L53" s="10">
        <f t="shared" si="6"/>
        <v>0</v>
      </c>
      <c r="M53" s="17">
        <f t="shared" si="7"/>
        <v>0</v>
      </c>
    </row>
    <row r="54" spans="1:13" x14ac:dyDescent="0.3">
      <c r="A54" s="16">
        <v>5914</v>
      </c>
      <c r="B54" s="6" t="s">
        <v>41</v>
      </c>
      <c r="C54" s="6" t="s">
        <v>5</v>
      </c>
      <c r="D54" s="6" t="s">
        <v>16</v>
      </c>
      <c r="E54" s="10">
        <f>INDEX('Trasy-km'!$D:$D,MATCH(B54&amp;" – "&amp;C54,'Trasy-km'!$C:$C,0))</f>
        <v>27.3</v>
      </c>
      <c r="F54" s="10">
        <f>INDEX('Trasy-km'!$E:$E,MATCH(B54&amp;" – "&amp;C54,'Trasy-km'!$C:$C,0))</f>
        <v>0</v>
      </c>
      <c r="G54" s="10">
        <f>INDEX('Trasy-km'!$F:$F,MATCH(B54&amp;" – "&amp;C54,'Trasy-km'!$C:$C,0))</f>
        <v>0</v>
      </c>
      <c r="H54" s="10">
        <f>INDEX('Trasy-km'!$G:$G,MATCH(B54&amp;" – "&amp;C54,'Trasy-km'!$C:$C,0))</f>
        <v>0</v>
      </c>
      <c r="I54" s="6">
        <f>INDEX('Provozní dny'!$B:$B,MATCH(D54,'Provozní dny'!$A:$A,0))</f>
        <v>250</v>
      </c>
      <c r="J54" s="10">
        <f t="shared" si="4"/>
        <v>6825</v>
      </c>
      <c r="K54" s="10">
        <f t="shared" si="5"/>
        <v>0</v>
      </c>
      <c r="L54" s="10">
        <f t="shared" si="6"/>
        <v>0</v>
      </c>
      <c r="M54" s="17">
        <f t="shared" si="7"/>
        <v>0</v>
      </c>
    </row>
    <row r="55" spans="1:13" x14ac:dyDescent="0.3">
      <c r="A55" s="16">
        <v>5914</v>
      </c>
      <c r="B55" s="6" t="s">
        <v>5</v>
      </c>
      <c r="C55" s="6" t="s">
        <v>53</v>
      </c>
      <c r="D55" s="6" t="s">
        <v>28</v>
      </c>
      <c r="E55" s="10">
        <f>INDEX('Trasy-km'!$D:$D,MATCH(B55&amp;" – "&amp;C55,'Trasy-km'!$C:$C,0))</f>
        <v>39.700000000000003</v>
      </c>
      <c r="F55" s="10">
        <f>INDEX('Trasy-km'!$E:$E,MATCH(B55&amp;" – "&amp;C55,'Trasy-km'!$C:$C,0))</f>
        <v>34.4</v>
      </c>
      <c r="G55" s="10">
        <f>INDEX('Trasy-km'!$F:$F,MATCH(B55&amp;" – "&amp;C55,'Trasy-km'!$C:$C,0))</f>
        <v>0</v>
      </c>
      <c r="H55" s="10">
        <f>INDEX('Trasy-km'!$G:$G,MATCH(B55&amp;" – "&amp;C55,'Trasy-km'!$C:$C,0))</f>
        <v>0</v>
      </c>
      <c r="I55" s="6">
        <f>INDEX('Provozní dny'!$B:$B,MATCH(D55,'Provozní dny'!$A:$A,0))</f>
        <v>365</v>
      </c>
      <c r="J55" s="10">
        <f t="shared" si="4"/>
        <v>14490.500000000002</v>
      </c>
      <c r="K55" s="10">
        <f t="shared" si="5"/>
        <v>12556</v>
      </c>
      <c r="L55" s="10">
        <f t="shared" si="6"/>
        <v>0</v>
      </c>
      <c r="M55" s="17">
        <f t="shared" si="7"/>
        <v>0</v>
      </c>
    </row>
    <row r="56" spans="1:13" x14ac:dyDescent="0.3">
      <c r="A56" s="16">
        <v>5916</v>
      </c>
      <c r="B56" s="6" t="s">
        <v>41</v>
      </c>
      <c r="C56" s="6" t="s">
        <v>53</v>
      </c>
      <c r="D56" s="6" t="s">
        <v>16</v>
      </c>
      <c r="E56" s="10">
        <f>INDEX('Trasy-km'!$D:$D,MATCH(B56&amp;" – "&amp;C56,'Trasy-km'!$C:$C,0))</f>
        <v>67</v>
      </c>
      <c r="F56" s="10">
        <f>INDEX('Trasy-km'!$E:$E,MATCH(B56&amp;" – "&amp;C56,'Trasy-km'!$C:$C,0))</f>
        <v>34.4</v>
      </c>
      <c r="G56" s="10">
        <f>INDEX('Trasy-km'!$F:$F,MATCH(B56&amp;" – "&amp;C56,'Trasy-km'!$C:$C,0))</f>
        <v>0</v>
      </c>
      <c r="H56" s="10">
        <f>INDEX('Trasy-km'!$G:$G,MATCH(B56&amp;" – "&amp;C56,'Trasy-km'!$C:$C,0))</f>
        <v>0</v>
      </c>
      <c r="I56" s="6">
        <f>INDEX('Provozní dny'!$B:$B,MATCH(D56,'Provozní dny'!$A:$A,0))</f>
        <v>250</v>
      </c>
      <c r="J56" s="10">
        <f t="shared" si="4"/>
        <v>16750</v>
      </c>
      <c r="K56" s="10">
        <f t="shared" si="5"/>
        <v>8600</v>
      </c>
      <c r="L56" s="10">
        <f t="shared" si="6"/>
        <v>0</v>
      </c>
      <c r="M56" s="17">
        <f t="shared" si="7"/>
        <v>0</v>
      </c>
    </row>
    <row r="57" spans="1:13" x14ac:dyDescent="0.3">
      <c r="A57" s="16">
        <v>5918</v>
      </c>
      <c r="B57" s="6" t="s">
        <v>41</v>
      </c>
      <c r="C57" s="6" t="s">
        <v>5</v>
      </c>
      <c r="D57" s="6" t="s">
        <v>16</v>
      </c>
      <c r="E57" s="10">
        <f>INDEX('Trasy-km'!$D:$D,MATCH(B57&amp;" – "&amp;C57,'Trasy-km'!$C:$C,0))</f>
        <v>27.3</v>
      </c>
      <c r="F57" s="10">
        <f>INDEX('Trasy-km'!$E:$E,MATCH(B57&amp;" – "&amp;C57,'Trasy-km'!$C:$C,0))</f>
        <v>0</v>
      </c>
      <c r="G57" s="10">
        <f>INDEX('Trasy-km'!$F:$F,MATCH(B57&amp;" – "&amp;C57,'Trasy-km'!$C:$C,0))</f>
        <v>0</v>
      </c>
      <c r="H57" s="10">
        <f>INDEX('Trasy-km'!$G:$G,MATCH(B57&amp;" – "&amp;C57,'Trasy-km'!$C:$C,0))</f>
        <v>0</v>
      </c>
      <c r="I57" s="6">
        <f>INDEX('Provozní dny'!$B:$B,MATCH(D57,'Provozní dny'!$A:$A,0))</f>
        <v>250</v>
      </c>
      <c r="J57" s="10">
        <f t="shared" si="4"/>
        <v>6825</v>
      </c>
      <c r="K57" s="10">
        <f t="shared" si="5"/>
        <v>0</v>
      </c>
      <c r="L57" s="10">
        <f t="shared" si="6"/>
        <v>0</v>
      </c>
      <c r="M57" s="17">
        <f t="shared" si="7"/>
        <v>0</v>
      </c>
    </row>
    <row r="58" spans="1:13" x14ac:dyDescent="0.3">
      <c r="A58" s="16">
        <v>5918</v>
      </c>
      <c r="B58" s="6" t="s">
        <v>5</v>
      </c>
      <c r="C58" s="6" t="s">
        <v>53</v>
      </c>
      <c r="D58" s="6" t="s">
        <v>28</v>
      </c>
      <c r="E58" s="10">
        <f>INDEX('Trasy-km'!$D:$D,MATCH(B58&amp;" – "&amp;C58,'Trasy-km'!$C:$C,0))</f>
        <v>39.700000000000003</v>
      </c>
      <c r="F58" s="10">
        <f>INDEX('Trasy-km'!$E:$E,MATCH(B58&amp;" – "&amp;C58,'Trasy-km'!$C:$C,0))</f>
        <v>34.4</v>
      </c>
      <c r="G58" s="10">
        <f>INDEX('Trasy-km'!$F:$F,MATCH(B58&amp;" – "&amp;C58,'Trasy-km'!$C:$C,0))</f>
        <v>0</v>
      </c>
      <c r="H58" s="10">
        <f>INDEX('Trasy-km'!$G:$G,MATCH(B58&amp;" – "&amp;C58,'Trasy-km'!$C:$C,0))</f>
        <v>0</v>
      </c>
      <c r="I58" s="6">
        <f>INDEX('Provozní dny'!$B:$B,MATCH(D58,'Provozní dny'!$A:$A,0))</f>
        <v>365</v>
      </c>
      <c r="J58" s="10">
        <f t="shared" si="4"/>
        <v>14490.500000000002</v>
      </c>
      <c r="K58" s="10">
        <f t="shared" si="5"/>
        <v>12556</v>
      </c>
      <c r="L58" s="10">
        <f t="shared" si="6"/>
        <v>0</v>
      </c>
      <c r="M58" s="17">
        <f t="shared" si="7"/>
        <v>0</v>
      </c>
    </row>
    <row r="59" spans="1:13" x14ac:dyDescent="0.3">
      <c r="A59" s="16">
        <v>5920</v>
      </c>
      <c r="B59" s="6" t="s">
        <v>41</v>
      </c>
      <c r="C59" s="6" t="s">
        <v>53</v>
      </c>
      <c r="D59" s="6" t="s">
        <v>21</v>
      </c>
      <c r="E59" s="10">
        <f>INDEX('Trasy-km'!$D:$D,MATCH(B59&amp;" – "&amp;C59,'Trasy-km'!$C:$C,0))</f>
        <v>67</v>
      </c>
      <c r="F59" s="10">
        <f>INDEX('Trasy-km'!$E:$E,MATCH(B59&amp;" – "&amp;C59,'Trasy-km'!$C:$C,0))</f>
        <v>34.4</v>
      </c>
      <c r="G59" s="10">
        <f>INDEX('Trasy-km'!$F:$F,MATCH(B59&amp;" – "&amp;C59,'Trasy-km'!$C:$C,0))</f>
        <v>0</v>
      </c>
      <c r="H59" s="10">
        <f>INDEX('Trasy-km'!$G:$G,MATCH(B59&amp;" – "&amp;C59,'Trasy-km'!$C:$C,0))</f>
        <v>0</v>
      </c>
      <c r="I59" s="6">
        <f>INDEX('Provozní dny'!$B:$B,MATCH(D59,'Provozní dny'!$A:$A,0))</f>
        <v>310</v>
      </c>
      <c r="J59" s="10">
        <f t="shared" si="4"/>
        <v>20770</v>
      </c>
      <c r="K59" s="10">
        <f t="shared" si="5"/>
        <v>10664</v>
      </c>
      <c r="L59" s="10">
        <f t="shared" si="6"/>
        <v>0</v>
      </c>
      <c r="M59" s="17">
        <f t="shared" si="7"/>
        <v>0</v>
      </c>
    </row>
    <row r="60" spans="1:13" x14ac:dyDescent="0.3">
      <c r="A60" s="16">
        <v>5922</v>
      </c>
      <c r="B60" s="6" t="s">
        <v>41</v>
      </c>
      <c r="C60" s="6" t="s">
        <v>53</v>
      </c>
      <c r="D60" s="6" t="s">
        <v>28</v>
      </c>
      <c r="E60" s="10">
        <f>INDEX('Trasy-km'!$D:$D,MATCH(B60&amp;" – "&amp;C60,'Trasy-km'!$C:$C,0))</f>
        <v>67</v>
      </c>
      <c r="F60" s="10">
        <f>INDEX('Trasy-km'!$E:$E,MATCH(B60&amp;" – "&amp;C60,'Trasy-km'!$C:$C,0))</f>
        <v>34.4</v>
      </c>
      <c r="G60" s="10">
        <f>INDEX('Trasy-km'!$F:$F,MATCH(B60&amp;" – "&amp;C60,'Trasy-km'!$C:$C,0))</f>
        <v>0</v>
      </c>
      <c r="H60" s="10">
        <f>INDEX('Trasy-km'!$G:$G,MATCH(B60&amp;" – "&amp;C60,'Trasy-km'!$C:$C,0))</f>
        <v>0</v>
      </c>
      <c r="I60" s="6">
        <f>INDEX('Provozní dny'!$B:$B,MATCH(D60,'Provozní dny'!$A:$A,0))</f>
        <v>365</v>
      </c>
      <c r="J60" s="10">
        <f t="shared" si="4"/>
        <v>24455</v>
      </c>
      <c r="K60" s="10">
        <f t="shared" si="5"/>
        <v>12556</v>
      </c>
      <c r="L60" s="10">
        <f t="shared" si="6"/>
        <v>0</v>
      </c>
      <c r="M60" s="17">
        <f t="shared" si="7"/>
        <v>0</v>
      </c>
    </row>
    <row r="61" spans="1:13" x14ac:dyDescent="0.3">
      <c r="A61" s="16">
        <v>5956</v>
      </c>
      <c r="B61" s="6" t="s">
        <v>54</v>
      </c>
      <c r="C61" s="6" t="s">
        <v>53</v>
      </c>
      <c r="D61" s="6" t="s">
        <v>16</v>
      </c>
      <c r="E61" s="10">
        <f>INDEX('Trasy-km'!$D:$D,MATCH(B61&amp;" – "&amp;C61,'Trasy-km'!$C:$C,0))</f>
        <v>0</v>
      </c>
      <c r="F61" s="10">
        <f>INDEX('Trasy-km'!$E:$E,MATCH(B61&amp;" – "&amp;C61,'Trasy-km'!$C:$C,0))</f>
        <v>20.100000000000001</v>
      </c>
      <c r="G61" s="10">
        <f>INDEX('Trasy-km'!$F:$F,MATCH(B61&amp;" – "&amp;C61,'Trasy-km'!$C:$C,0))</f>
        <v>0</v>
      </c>
      <c r="H61" s="10">
        <f>INDEX('Trasy-km'!$G:$G,MATCH(B61&amp;" – "&amp;C61,'Trasy-km'!$C:$C,0))</f>
        <v>0</v>
      </c>
      <c r="I61" s="6">
        <f>INDEX('Provozní dny'!$B:$B,MATCH(D61,'Provozní dny'!$A:$A,0))</f>
        <v>250</v>
      </c>
      <c r="J61" s="10">
        <f t="shared" si="4"/>
        <v>0</v>
      </c>
      <c r="K61" s="10">
        <f t="shared" si="5"/>
        <v>5025</v>
      </c>
      <c r="L61" s="10">
        <f t="shared" si="6"/>
        <v>0</v>
      </c>
      <c r="M61" s="17">
        <f t="shared" si="7"/>
        <v>0</v>
      </c>
    </row>
    <row r="62" spans="1:13" x14ac:dyDescent="0.3">
      <c r="A62" s="16">
        <v>5382</v>
      </c>
      <c r="B62" s="6" t="s">
        <v>41</v>
      </c>
      <c r="C62" s="6" t="s">
        <v>42</v>
      </c>
      <c r="D62" s="6" t="s">
        <v>16</v>
      </c>
      <c r="E62" s="10">
        <f>INDEX('Trasy-km'!$D:$D,MATCH(B62&amp;" – "&amp;C62,'Trasy-km'!$C:$C,0))</f>
        <v>61.5</v>
      </c>
      <c r="F62" s="10">
        <f>INDEX('Trasy-km'!$E:$E,MATCH(B62&amp;" – "&amp;C62,'Trasy-km'!$C:$C,0))</f>
        <v>0</v>
      </c>
      <c r="G62" s="10">
        <f>INDEX('Trasy-km'!$F:$F,MATCH(B62&amp;" – "&amp;C62,'Trasy-km'!$C:$C,0))</f>
        <v>0</v>
      </c>
      <c r="H62" s="10">
        <f>INDEX('Trasy-km'!$G:$G,MATCH(B62&amp;" – "&amp;C62,'Trasy-km'!$C:$C,0))</f>
        <v>6.2</v>
      </c>
      <c r="I62" s="6">
        <f>INDEX('Provozní dny'!$B:$B,MATCH(D62,'Provozní dny'!$A:$A,0))</f>
        <v>250</v>
      </c>
      <c r="J62" s="10">
        <f t="shared" si="4"/>
        <v>15375</v>
      </c>
      <c r="K62" s="10">
        <f t="shared" si="5"/>
        <v>0</v>
      </c>
      <c r="L62" s="10">
        <f t="shared" si="6"/>
        <v>0</v>
      </c>
      <c r="M62" s="17">
        <f t="shared" si="7"/>
        <v>1550</v>
      </c>
    </row>
    <row r="63" spans="1:13" x14ac:dyDescent="0.3">
      <c r="A63" s="16">
        <v>5924</v>
      </c>
      <c r="B63" s="6" t="s">
        <v>41</v>
      </c>
      <c r="C63" s="6" t="s">
        <v>5</v>
      </c>
      <c r="D63" s="6" t="s">
        <v>20</v>
      </c>
      <c r="E63" s="10">
        <f>INDEX('Trasy-km'!$D:$D,MATCH(B63&amp;" – "&amp;C63,'Trasy-km'!$C:$C,0))</f>
        <v>27.3</v>
      </c>
      <c r="F63" s="10">
        <f>INDEX('Trasy-km'!$E:$E,MATCH(B63&amp;" – "&amp;C63,'Trasy-km'!$C:$C,0))</f>
        <v>0</v>
      </c>
      <c r="G63" s="10">
        <f>INDEX('Trasy-km'!$F:$F,MATCH(B63&amp;" – "&amp;C63,'Trasy-km'!$C:$C,0))</f>
        <v>0</v>
      </c>
      <c r="H63" s="10">
        <f>INDEX('Trasy-km'!$G:$G,MATCH(B63&amp;" – "&amp;C63,'Trasy-km'!$C:$C,0))</f>
        <v>0</v>
      </c>
      <c r="I63" s="6">
        <f>INDEX('Provozní dny'!$B:$B,MATCH(D63,'Provozní dny'!$A:$A,0))</f>
        <v>115</v>
      </c>
      <c r="J63" s="10">
        <f t="shared" si="4"/>
        <v>3139.5</v>
      </c>
      <c r="K63" s="10">
        <f t="shared" si="5"/>
        <v>0</v>
      </c>
      <c r="L63" s="10">
        <f t="shared" si="6"/>
        <v>0</v>
      </c>
      <c r="M63" s="17">
        <f t="shared" si="7"/>
        <v>0</v>
      </c>
    </row>
    <row r="64" spans="1:13" x14ac:dyDescent="0.3">
      <c r="A64" s="16">
        <v>5924</v>
      </c>
      <c r="B64" s="6" t="s">
        <v>5</v>
      </c>
      <c r="C64" s="6" t="s">
        <v>53</v>
      </c>
      <c r="D64" s="6" t="s">
        <v>28</v>
      </c>
      <c r="E64" s="10">
        <f>INDEX('Trasy-km'!$D:$D,MATCH(B64&amp;" – "&amp;C64,'Trasy-km'!$C:$C,0))</f>
        <v>39.700000000000003</v>
      </c>
      <c r="F64" s="10">
        <f>INDEX('Trasy-km'!$E:$E,MATCH(B64&amp;" – "&amp;C64,'Trasy-km'!$C:$C,0))</f>
        <v>34.4</v>
      </c>
      <c r="G64" s="10">
        <f>INDEX('Trasy-km'!$F:$F,MATCH(B64&amp;" – "&amp;C64,'Trasy-km'!$C:$C,0))</f>
        <v>0</v>
      </c>
      <c r="H64" s="10">
        <f>INDEX('Trasy-km'!$G:$G,MATCH(B64&amp;" – "&amp;C64,'Trasy-km'!$C:$C,0))</f>
        <v>0</v>
      </c>
      <c r="I64" s="6">
        <f>INDEX('Provozní dny'!$B:$B,MATCH(D64,'Provozní dny'!$A:$A,0))</f>
        <v>365</v>
      </c>
      <c r="J64" s="10">
        <f t="shared" si="4"/>
        <v>14490.500000000002</v>
      </c>
      <c r="K64" s="10">
        <f t="shared" si="5"/>
        <v>12556</v>
      </c>
      <c r="L64" s="10">
        <f t="shared" si="6"/>
        <v>0</v>
      </c>
      <c r="M64" s="17">
        <f t="shared" si="7"/>
        <v>0</v>
      </c>
    </row>
    <row r="65" spans="1:13" x14ac:dyDescent="0.3">
      <c r="A65" s="16">
        <v>5926</v>
      </c>
      <c r="B65" s="6" t="s">
        <v>5</v>
      </c>
      <c r="C65" s="6" t="s">
        <v>54</v>
      </c>
      <c r="D65" s="6" t="s">
        <v>28</v>
      </c>
      <c r="E65" s="10">
        <f>INDEX('Trasy-km'!$D:$D,MATCH(B65&amp;" – "&amp;C65,'Trasy-km'!$C:$C,0))</f>
        <v>39.700000000000003</v>
      </c>
      <c r="F65" s="10">
        <f>INDEX('Trasy-km'!$E:$E,MATCH(B65&amp;" – "&amp;C65,'Trasy-km'!$C:$C,0))</f>
        <v>14.3</v>
      </c>
      <c r="G65" s="10">
        <f>INDEX('Trasy-km'!$F:$F,MATCH(B65&amp;" – "&amp;C65,'Trasy-km'!$C:$C,0))</f>
        <v>0</v>
      </c>
      <c r="H65" s="10">
        <f>INDEX('Trasy-km'!$G:$G,MATCH(B65&amp;" – "&amp;C65,'Trasy-km'!$C:$C,0))</f>
        <v>0</v>
      </c>
      <c r="I65" s="6">
        <f>INDEX('Provozní dny'!$B:$B,MATCH(D65,'Provozní dny'!$A:$A,0))</f>
        <v>365</v>
      </c>
      <c r="J65" s="10">
        <f t="shared" si="4"/>
        <v>14490.500000000002</v>
      </c>
      <c r="K65" s="10">
        <f t="shared" si="5"/>
        <v>5219.5</v>
      </c>
      <c r="L65" s="10">
        <f t="shared" si="6"/>
        <v>0</v>
      </c>
      <c r="M65" s="17">
        <f t="shared" si="7"/>
        <v>0</v>
      </c>
    </row>
    <row r="66" spans="1:13" x14ac:dyDescent="0.3">
      <c r="A66" s="16">
        <v>5926</v>
      </c>
      <c r="B66" s="6" t="s">
        <v>54</v>
      </c>
      <c r="C66" s="6" t="s">
        <v>53</v>
      </c>
      <c r="D66" s="6" t="s">
        <v>57</v>
      </c>
      <c r="E66" s="10">
        <f>INDEX('Trasy-km'!$D:$D,MATCH(B66&amp;" – "&amp;C66,'Trasy-km'!$C:$C,0))</f>
        <v>0</v>
      </c>
      <c r="F66" s="10">
        <f>INDEX('Trasy-km'!$E:$E,MATCH(B66&amp;" – "&amp;C66,'Trasy-km'!$C:$C,0))</f>
        <v>20.100000000000001</v>
      </c>
      <c r="G66" s="10">
        <f>INDEX('Trasy-km'!$F:$F,MATCH(B66&amp;" – "&amp;C66,'Trasy-km'!$C:$C,0))</f>
        <v>0</v>
      </c>
      <c r="H66" s="10">
        <f>INDEX('Trasy-km'!$G:$G,MATCH(B66&amp;" – "&amp;C66,'Trasy-km'!$C:$C,0))</f>
        <v>0</v>
      </c>
      <c r="I66" s="6">
        <f>INDEX('Provozní dny'!$B:$B,MATCH(D66,'Provozní dny'!$A:$A,0))</f>
        <v>170</v>
      </c>
      <c r="J66" s="10">
        <f t="shared" si="4"/>
        <v>0</v>
      </c>
      <c r="K66" s="10">
        <f t="shared" si="5"/>
        <v>3417.0000000000005</v>
      </c>
      <c r="L66" s="10">
        <f t="shared" si="6"/>
        <v>0</v>
      </c>
      <c r="M66" s="17">
        <f t="shared" si="7"/>
        <v>0</v>
      </c>
    </row>
    <row r="67" spans="1:13" x14ac:dyDescent="0.3">
      <c r="A67" s="16">
        <v>18444</v>
      </c>
      <c r="B67" s="6" t="s">
        <v>55</v>
      </c>
      <c r="C67" s="6" t="s">
        <v>49</v>
      </c>
      <c r="D67" s="6" t="s">
        <v>56</v>
      </c>
      <c r="E67" s="10">
        <f>INDEX('Trasy-km'!$D:$D,MATCH(B67&amp;" – "&amp;C67,'Trasy-km'!$C:$C,0))</f>
        <v>29.6</v>
      </c>
      <c r="F67" s="10">
        <f>INDEX('Trasy-km'!$E:$E,MATCH(B67&amp;" – "&amp;C67,'Trasy-km'!$C:$C,0))</f>
        <v>0</v>
      </c>
      <c r="G67" s="10">
        <f>INDEX('Trasy-km'!$F:$F,MATCH(B67&amp;" – "&amp;C67,'Trasy-km'!$C:$C,0))</f>
        <v>0</v>
      </c>
      <c r="H67" s="10">
        <f>INDEX('Trasy-km'!$G:$G,MATCH(B67&amp;" – "&amp;C67,'Trasy-km'!$C:$C,0))</f>
        <v>0</v>
      </c>
      <c r="I67" s="6">
        <f>INDEX('Provozní dny'!$B:$B,MATCH(D67,'Provozní dny'!$A:$A,0))</f>
        <v>55</v>
      </c>
      <c r="J67" s="10">
        <f t="shared" si="4"/>
        <v>1628</v>
      </c>
      <c r="K67" s="10">
        <f t="shared" si="5"/>
        <v>0</v>
      </c>
      <c r="L67" s="10">
        <f t="shared" si="6"/>
        <v>0</v>
      </c>
      <c r="M67" s="17">
        <f t="shared" si="7"/>
        <v>0</v>
      </c>
    </row>
    <row r="68" spans="1:13" x14ac:dyDescent="0.3">
      <c r="A68" s="16">
        <v>5928</v>
      </c>
      <c r="B68" s="6" t="s">
        <v>41</v>
      </c>
      <c r="C68" s="6" t="s">
        <v>52</v>
      </c>
      <c r="D68" s="6" t="s">
        <v>28</v>
      </c>
      <c r="E68" s="10">
        <f>INDEX('Trasy-km'!$D:$D,MATCH(B68&amp;" – "&amp;C68,'Trasy-km'!$C:$C,0))</f>
        <v>43</v>
      </c>
      <c r="F68" s="10">
        <f>INDEX('Trasy-km'!$E:$E,MATCH(B68&amp;" – "&amp;C68,'Trasy-km'!$C:$C,0))</f>
        <v>0</v>
      </c>
      <c r="G68" s="10">
        <f>INDEX('Trasy-km'!$F:$F,MATCH(B68&amp;" – "&amp;C68,'Trasy-km'!$C:$C,0))</f>
        <v>0</v>
      </c>
      <c r="H68" s="10">
        <f>INDEX('Trasy-km'!$G:$G,MATCH(B68&amp;" – "&amp;C68,'Trasy-km'!$C:$C,0))</f>
        <v>0</v>
      </c>
      <c r="I68" s="6">
        <f>INDEX('Provozní dny'!$B:$B,MATCH(D68,'Provozní dny'!$A:$A,0))</f>
        <v>365</v>
      </c>
      <c r="J68" s="10">
        <f t="shared" si="4"/>
        <v>15695</v>
      </c>
      <c r="K68" s="10">
        <f t="shared" si="5"/>
        <v>0</v>
      </c>
      <c r="L68" s="10">
        <f t="shared" si="6"/>
        <v>0</v>
      </c>
      <c r="M68" s="17">
        <f t="shared" si="7"/>
        <v>0</v>
      </c>
    </row>
    <row r="69" spans="1:13" x14ac:dyDescent="0.3">
      <c r="A69" s="16">
        <v>5928</v>
      </c>
      <c r="B69" s="6" t="s">
        <v>52</v>
      </c>
      <c r="C69" s="6" t="s">
        <v>54</v>
      </c>
      <c r="D69" s="6" t="s">
        <v>56</v>
      </c>
      <c r="E69" s="10">
        <f>INDEX('Trasy-km'!$D:$D,MATCH(B69&amp;" – "&amp;C69,'Trasy-km'!$C:$C,0))</f>
        <v>24</v>
      </c>
      <c r="F69" s="10">
        <f>INDEX('Trasy-km'!$E:$E,MATCH(B69&amp;" – "&amp;C69,'Trasy-km'!$C:$C,0))</f>
        <v>14.3</v>
      </c>
      <c r="G69" s="10">
        <f>INDEX('Trasy-km'!$F:$F,MATCH(B69&amp;" – "&amp;C69,'Trasy-km'!$C:$C,0))</f>
        <v>0</v>
      </c>
      <c r="H69" s="10">
        <f>INDEX('Trasy-km'!$G:$G,MATCH(B69&amp;" – "&amp;C69,'Trasy-km'!$C:$C,0))</f>
        <v>0</v>
      </c>
      <c r="I69" s="6">
        <f>INDEX('Provozní dny'!$B:$B,MATCH(D69,'Provozní dny'!$A:$A,0))</f>
        <v>55</v>
      </c>
      <c r="J69" s="10">
        <f t="shared" si="4"/>
        <v>1320</v>
      </c>
      <c r="K69" s="10">
        <f t="shared" si="5"/>
        <v>786.5</v>
      </c>
      <c r="L69" s="10">
        <f t="shared" si="6"/>
        <v>0</v>
      </c>
      <c r="M69" s="17">
        <f t="shared" si="7"/>
        <v>0</v>
      </c>
    </row>
    <row r="70" spans="1:13" ht="15" thickBot="1" x14ac:dyDescent="0.35">
      <c r="A70" s="18">
        <v>5384</v>
      </c>
      <c r="B70" s="19" t="s">
        <v>41</v>
      </c>
      <c r="C70" s="19" t="s">
        <v>42</v>
      </c>
      <c r="D70" s="19" t="s">
        <v>20</v>
      </c>
      <c r="E70" s="20">
        <f>INDEX('Trasy-km'!$D:$D,MATCH(B70&amp;" – "&amp;C70,'Trasy-km'!$C:$C,0))</f>
        <v>61.5</v>
      </c>
      <c r="F70" s="20">
        <f>INDEX('Trasy-km'!$E:$E,MATCH(B70&amp;" – "&amp;C70,'Trasy-km'!$C:$C,0))</f>
        <v>0</v>
      </c>
      <c r="G70" s="20">
        <f>INDEX('Trasy-km'!$F:$F,MATCH(B70&amp;" – "&amp;C70,'Trasy-km'!$C:$C,0))</f>
        <v>0</v>
      </c>
      <c r="H70" s="20">
        <f>INDEX('Trasy-km'!$G:$G,MATCH(B70&amp;" – "&amp;C70,'Trasy-km'!$C:$C,0))</f>
        <v>6.2</v>
      </c>
      <c r="I70" s="19">
        <f>INDEX('Provozní dny'!$B:$B,MATCH(D70,'Provozní dny'!$A:$A,0))</f>
        <v>115</v>
      </c>
      <c r="J70" s="20">
        <f t="shared" si="4"/>
        <v>7072.5</v>
      </c>
      <c r="K70" s="20">
        <f t="shared" si="5"/>
        <v>0</v>
      </c>
      <c r="L70" s="20">
        <f t="shared" si="6"/>
        <v>0</v>
      </c>
      <c r="M70" s="21">
        <f t="shared" si="7"/>
        <v>713</v>
      </c>
    </row>
  </sheetData>
  <mergeCells count="7">
    <mergeCell ref="C1:C2"/>
    <mergeCell ref="B1:B2"/>
    <mergeCell ref="A1:A2"/>
    <mergeCell ref="E1:H1"/>
    <mergeCell ref="J1:M1"/>
    <mergeCell ref="I1:I2"/>
    <mergeCell ref="D1:D2"/>
  </mergeCells>
  <pageMargins left="0.7" right="0.7" top="0.78740157499999996" bottom="0.78740157499999996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8"/>
  <sheetViews>
    <sheetView tabSelected="1" zoomScaleNormal="100" workbookViewId="0">
      <selection activeCell="G12" sqref="G12"/>
    </sheetView>
  </sheetViews>
  <sheetFormatPr defaultRowHeight="14.4" x14ac:dyDescent="0.3"/>
  <cols>
    <col min="1" max="1" width="12.44140625" style="4" customWidth="1"/>
    <col min="2" max="2" width="20.77734375" style="4" customWidth="1"/>
    <col min="3" max="14" width="10.44140625" customWidth="1"/>
  </cols>
  <sheetData>
    <row r="1" spans="1:14" x14ac:dyDescent="0.3">
      <c r="A1" s="46" t="s">
        <v>29</v>
      </c>
      <c r="B1" s="48" t="s">
        <v>30</v>
      </c>
      <c r="C1" s="54" t="s">
        <v>36</v>
      </c>
      <c r="D1" s="54"/>
      <c r="E1" s="54"/>
      <c r="F1" s="54"/>
      <c r="G1" s="54"/>
      <c r="H1" s="54"/>
      <c r="I1" s="54" t="s">
        <v>35</v>
      </c>
      <c r="J1" s="54"/>
      <c r="K1" s="60"/>
      <c r="L1" s="60"/>
      <c r="M1" s="60"/>
      <c r="N1" s="61"/>
    </row>
    <row r="2" spans="1:14" s="4" customFormat="1" ht="15" thickBot="1" x14ac:dyDescent="0.35">
      <c r="A2" s="47"/>
      <c r="B2" s="49"/>
      <c r="C2" s="8" t="s">
        <v>26</v>
      </c>
      <c r="D2" s="8" t="s">
        <v>27</v>
      </c>
      <c r="E2" s="8" t="s">
        <v>47</v>
      </c>
      <c r="F2" s="8" t="s">
        <v>48</v>
      </c>
      <c r="G2" s="8" t="s">
        <v>64</v>
      </c>
      <c r="H2" s="8" t="s">
        <v>34</v>
      </c>
      <c r="I2" s="8" t="s">
        <v>26</v>
      </c>
      <c r="J2" s="8" t="s">
        <v>27</v>
      </c>
      <c r="K2" s="28" t="s">
        <v>47</v>
      </c>
      <c r="L2" s="28" t="s">
        <v>48</v>
      </c>
      <c r="M2" s="28" t="s">
        <v>64</v>
      </c>
      <c r="N2" s="9" t="s">
        <v>34</v>
      </c>
    </row>
    <row r="3" spans="1:14" x14ac:dyDescent="0.3">
      <c r="A3" s="57" t="s">
        <v>31</v>
      </c>
      <c r="B3" s="29">
        <v>212</v>
      </c>
      <c r="C3" s="33">
        <f>SUM('BEMU-212'!J:J)</f>
        <v>370322.5</v>
      </c>
      <c r="D3" s="33">
        <f>SUM('BEMU-212'!K:K)</f>
        <v>68708</v>
      </c>
      <c r="E3" s="33">
        <f>SUM('BEMU-212'!L:L)</f>
        <v>0</v>
      </c>
      <c r="F3" s="33">
        <f>SUM('BEMU-212'!M:M)</f>
        <v>0</v>
      </c>
      <c r="G3" s="33">
        <v>0</v>
      </c>
      <c r="H3" s="23">
        <f t="shared" ref="H3:H7" si="0">SUM(C3:G3)</f>
        <v>439030.5</v>
      </c>
      <c r="I3" s="62">
        <f t="shared" ref="I3:N3" si="1">SUM(C3:C5)</f>
        <v>1081810</v>
      </c>
      <c r="J3" s="62">
        <f t="shared" si="1"/>
        <v>68708</v>
      </c>
      <c r="K3" s="62">
        <f t="shared" si="1"/>
        <v>0</v>
      </c>
      <c r="L3" s="62">
        <f>SUM(F3:F5)</f>
        <v>0</v>
      </c>
      <c r="M3" s="62">
        <f>SUM(G3:G5)</f>
        <v>0</v>
      </c>
      <c r="N3" s="65">
        <f t="shared" si="1"/>
        <v>1150518</v>
      </c>
    </row>
    <row r="4" spans="1:14" x14ac:dyDescent="0.3">
      <c r="A4" s="58"/>
      <c r="B4" s="5" t="s">
        <v>32</v>
      </c>
      <c r="C4" s="10">
        <f>SUM('BEMU-250+257'!J:J)</f>
        <v>344378</v>
      </c>
      <c r="D4" s="10">
        <f>SUM('BEMU-250+257'!K:K)</f>
        <v>0</v>
      </c>
      <c r="E4" s="10">
        <f>SUM('BEMU-250+257'!L:L)</f>
        <v>0</v>
      </c>
      <c r="F4" s="10">
        <f>SUM('BEMU-250+257'!M:M)</f>
        <v>0</v>
      </c>
      <c r="G4" s="10">
        <v>0</v>
      </c>
      <c r="H4" s="35">
        <f t="shared" si="0"/>
        <v>344378</v>
      </c>
      <c r="I4" s="63"/>
      <c r="J4" s="63"/>
      <c r="K4" s="63"/>
      <c r="L4" s="63"/>
      <c r="M4" s="63"/>
      <c r="N4" s="66"/>
    </row>
    <row r="5" spans="1:14" ht="15" thickBot="1" x14ac:dyDescent="0.35">
      <c r="A5" s="59"/>
      <c r="B5" s="30" t="s">
        <v>33</v>
      </c>
      <c r="C5" s="20">
        <f>SUM('BEMU-237+250+256'!J:J)</f>
        <v>367109.5</v>
      </c>
      <c r="D5" s="20">
        <f>SUM('BEMU-237+250+256'!K:K)</f>
        <v>0</v>
      </c>
      <c r="E5" s="20">
        <f>SUM('BEMU-237+250+256'!L:L)</f>
        <v>0</v>
      </c>
      <c r="F5" s="20">
        <f>SUM('BEMU-237+250+256'!M:M)</f>
        <v>0</v>
      </c>
      <c r="G5" s="20">
        <v>0</v>
      </c>
      <c r="H5" s="37">
        <f t="shared" si="0"/>
        <v>367109.5</v>
      </c>
      <c r="I5" s="64"/>
      <c r="J5" s="64"/>
      <c r="K5" s="64"/>
      <c r="L5" s="64"/>
      <c r="M5" s="64"/>
      <c r="N5" s="67"/>
    </row>
    <row r="6" spans="1:14" ht="15" thickBot="1" x14ac:dyDescent="0.35">
      <c r="A6" s="31" t="s">
        <v>87</v>
      </c>
      <c r="B6" s="32" t="s">
        <v>50</v>
      </c>
      <c r="C6" s="34">
        <f>SUM('EMU-MF-238+225+227'!J:J)</f>
        <v>805942</v>
      </c>
      <c r="D6" s="34">
        <f>SUM('EMU-MF-238+225+227'!K:K)</f>
        <v>0</v>
      </c>
      <c r="E6" s="34">
        <f>SUM('EMU-MF-238+225+227'!L:L)</f>
        <v>175342.5</v>
      </c>
      <c r="F6" s="34">
        <f>SUM('EMU-MF-238+225+227'!M:M)</f>
        <v>34782</v>
      </c>
      <c r="G6" s="34">
        <v>0</v>
      </c>
      <c r="H6" s="23">
        <f t="shared" si="0"/>
        <v>1016066.5</v>
      </c>
      <c r="I6" s="34">
        <f>C6</f>
        <v>805942</v>
      </c>
      <c r="J6" s="34">
        <f>D6</f>
        <v>0</v>
      </c>
      <c r="K6" s="34">
        <f>E6</f>
        <v>175342.5</v>
      </c>
      <c r="L6" s="34">
        <f>F6</f>
        <v>34782</v>
      </c>
      <c r="M6" s="34">
        <f>G6</f>
        <v>0</v>
      </c>
      <c r="N6" s="36">
        <f t="shared" ref="N6" si="2">H6</f>
        <v>1016066.5</v>
      </c>
    </row>
    <row r="7" spans="1:14" ht="15" thickBot="1" x14ac:dyDescent="0.35">
      <c r="A7" s="31" t="s">
        <v>88</v>
      </c>
      <c r="B7" s="32" t="s">
        <v>51</v>
      </c>
      <c r="C7" s="34">
        <f>SUM('EMU-neMF-230+238+225'!J:J)</f>
        <v>656671</v>
      </c>
      <c r="D7" s="34">
        <f>SUM('EMU-neMF-230+238+225'!K:K)</f>
        <v>352310</v>
      </c>
      <c r="E7" s="34">
        <f>SUM('EMU-neMF-230+238+225'!L:L)</f>
        <v>0</v>
      </c>
      <c r="F7" s="34">
        <f>SUM('EMU-neMF-230+238+225'!M:M)</f>
        <v>5952</v>
      </c>
      <c r="G7" s="34">
        <v>0</v>
      </c>
      <c r="H7" s="40">
        <f t="shared" si="0"/>
        <v>1014933</v>
      </c>
      <c r="I7" s="34">
        <f t="shared" ref="I7" si="3">C7</f>
        <v>656671</v>
      </c>
      <c r="J7" s="34">
        <f t="shared" ref="J7" si="4">D7</f>
        <v>352310</v>
      </c>
      <c r="K7" s="34">
        <f t="shared" ref="K7" si="5">E7</f>
        <v>0</v>
      </c>
      <c r="L7" s="34">
        <f t="shared" ref="L7:M7" si="6">F7</f>
        <v>5952</v>
      </c>
      <c r="M7" s="34">
        <f t="shared" si="6"/>
        <v>0</v>
      </c>
      <c r="N7" s="36">
        <f t="shared" ref="N7" si="7">H7</f>
        <v>1014933</v>
      </c>
    </row>
    <row r="8" spans="1:14" x14ac:dyDescent="0.3">
      <c r="A8" s="39" t="s">
        <v>86</v>
      </c>
      <c r="C8" s="3">
        <f t="shared" ref="C8:H8" si="8">SUM(C3:C7)</f>
        <v>2544423</v>
      </c>
      <c r="D8" s="3">
        <f t="shared" si="8"/>
        <v>421018</v>
      </c>
      <c r="E8" s="3">
        <f t="shared" si="8"/>
        <v>175342.5</v>
      </c>
      <c r="F8" s="3">
        <f t="shared" si="8"/>
        <v>40734</v>
      </c>
      <c r="G8" s="3">
        <f t="shared" si="8"/>
        <v>0</v>
      </c>
      <c r="H8" s="3">
        <f t="shared" si="8"/>
        <v>3181517.5</v>
      </c>
      <c r="I8" s="3">
        <f>SUM(I3:I7)</f>
        <v>2544423</v>
      </c>
      <c r="J8" s="3">
        <f t="shared" ref="J8:N8" si="9">SUM(J3:J7)</f>
        <v>421018</v>
      </c>
      <c r="K8" s="3">
        <f t="shared" si="9"/>
        <v>175342.5</v>
      </c>
      <c r="L8" s="3">
        <f t="shared" si="9"/>
        <v>40734</v>
      </c>
      <c r="M8" s="3">
        <f t="shared" si="9"/>
        <v>0</v>
      </c>
      <c r="N8" s="3">
        <f t="shared" si="9"/>
        <v>3181517.5</v>
      </c>
    </row>
  </sheetData>
  <mergeCells count="11">
    <mergeCell ref="A3:A5"/>
    <mergeCell ref="C1:H1"/>
    <mergeCell ref="I1:N1"/>
    <mergeCell ref="I3:I5"/>
    <mergeCell ref="J3:J5"/>
    <mergeCell ref="N3:N5"/>
    <mergeCell ref="A1:A2"/>
    <mergeCell ref="B1:B2"/>
    <mergeCell ref="K3:K5"/>
    <mergeCell ref="L3:L5"/>
    <mergeCell ref="M3:M5"/>
  </mergeCells>
  <pageMargins left="0.7" right="0.7" top="0.78740157499999996" bottom="0.78740157499999996" header="0.3" footer="0.3"/>
  <pageSetup paperSize="9" orientation="portrait" r:id="rId1"/>
  <ignoredErrors>
    <ignoredError sqref="M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Trasy-km</vt:lpstr>
      <vt:lpstr>Provozní dny</vt:lpstr>
      <vt:lpstr>Vzor</vt:lpstr>
      <vt:lpstr>BEMU-212</vt:lpstr>
      <vt:lpstr>BEMU-250+257</vt:lpstr>
      <vt:lpstr>BEMU-237+250+256</vt:lpstr>
      <vt:lpstr>EMU-MF-238+225+227</vt:lpstr>
      <vt:lpstr>EMU-neMF-230+238+225</vt:lpstr>
      <vt:lpstr>Souhrn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2025-11-20T14:47:46Z</dcterms:created>
  <dcterms:modified xsi:type="dcterms:W3CDTF">2025-11-20T14:47:51Z</dcterms:modified>
</cp:coreProperties>
</file>